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kzd\Documents\MARIJA\Financijska izvješća\2023\Završni 2023\"/>
    </mc:Choice>
  </mc:AlternateContent>
  <bookViews>
    <workbookView xWindow="0" yWindow="0" windowWidth="28800" windowHeight="12240" firstSheet="2" activeTab="6"/>
  </bookViews>
  <sheets>
    <sheet name="SAŽETAK" sheetId="1" r:id="rId1"/>
    <sheet name=" Račun prihoda i rashoda" sheetId="3" r:id="rId2"/>
    <sheet name="Rashodi prema izvorima finan" sheetId="5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rashoda'!$A$1:$L$82</definedName>
    <definedName name="_xlnm.Print_Area" localSheetId="0">SAŽETAK!$B$1:$K$27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7" i="7" l="1"/>
  <c r="H67" i="7"/>
  <c r="F67" i="7"/>
  <c r="H15" i="7"/>
  <c r="H47" i="7"/>
  <c r="G78" i="7"/>
  <c r="H78" i="7"/>
  <c r="F78" i="7"/>
  <c r="G42" i="7"/>
  <c r="H42" i="7"/>
  <c r="F42" i="7"/>
  <c r="G35" i="7"/>
  <c r="H35" i="7"/>
  <c r="F35" i="7"/>
  <c r="G31" i="7"/>
  <c r="H31" i="7"/>
  <c r="F31" i="7"/>
  <c r="I38" i="7"/>
  <c r="I43" i="7"/>
  <c r="J78" i="3"/>
  <c r="L80" i="3"/>
  <c r="K80" i="3"/>
  <c r="J55" i="3"/>
  <c r="F87" i="7"/>
  <c r="F84" i="7"/>
  <c r="G84" i="7"/>
  <c r="F10" i="7"/>
  <c r="F27" i="7"/>
  <c r="F15" i="7"/>
  <c r="G11" i="7"/>
  <c r="H11" i="7"/>
  <c r="F11" i="7"/>
  <c r="H30" i="7" l="1"/>
  <c r="I42" i="7"/>
  <c r="C27" i="5"/>
  <c r="C14" i="10"/>
  <c r="D39" i="5"/>
  <c r="E39" i="5"/>
  <c r="E35" i="5" s="1"/>
  <c r="F39" i="5"/>
  <c r="C35" i="5"/>
  <c r="C41" i="5"/>
  <c r="G39" i="5"/>
  <c r="H39" i="5"/>
  <c r="C39" i="5"/>
  <c r="K65" i="3"/>
  <c r="H72" i="7" l="1"/>
  <c r="F14" i="10"/>
  <c r="F49" i="5"/>
  <c r="J41" i="3" l="1"/>
  <c r="J40" i="3" s="1"/>
  <c r="I37" i="7" l="1"/>
  <c r="I40" i="7"/>
  <c r="I49" i="7"/>
  <c r="I50" i="7"/>
  <c r="G47" i="7"/>
  <c r="F47" i="7"/>
  <c r="I39" i="7"/>
  <c r="G10" i="7"/>
  <c r="I41" i="7"/>
  <c r="H84" i="7" l="1"/>
  <c r="F70" i="7"/>
  <c r="G75" i="7"/>
  <c r="H75" i="7"/>
  <c r="F75" i="7"/>
  <c r="I87" i="7"/>
  <c r="G70" i="7"/>
  <c r="H70" i="7"/>
  <c r="I73" i="7"/>
  <c r="I58" i="7"/>
  <c r="I69" i="7"/>
  <c r="I68" i="7"/>
  <c r="I66" i="7"/>
  <c r="I65" i="7"/>
  <c r="I63" i="7"/>
  <c r="I64" i="7"/>
  <c r="I62" i="7"/>
  <c r="I61" i="7"/>
  <c r="I60" i="7"/>
  <c r="I59" i="7"/>
  <c r="I56" i="7"/>
  <c r="I57" i="7"/>
  <c r="H45" i="7"/>
  <c r="H44" i="7" s="1"/>
  <c r="G45" i="7"/>
  <c r="G44" i="7" s="1"/>
  <c r="F45" i="7"/>
  <c r="F44" i="7" s="1"/>
  <c r="I55" i="7"/>
  <c r="I51" i="7"/>
  <c r="I52" i="7"/>
  <c r="I53" i="7"/>
  <c r="I54" i="7"/>
  <c r="I48" i="7"/>
  <c r="G30" i="7"/>
  <c r="I46" i="7"/>
  <c r="I36" i="7"/>
  <c r="I32" i="7"/>
  <c r="I33" i="7"/>
  <c r="I34" i="7"/>
  <c r="H10" i="7"/>
  <c r="I28" i="7"/>
  <c r="I29" i="7"/>
  <c r="I26" i="7"/>
  <c r="I24" i="7"/>
  <c r="I25" i="7"/>
  <c r="I22" i="7"/>
  <c r="I20" i="7"/>
  <c r="I21" i="7"/>
  <c r="I23" i="7"/>
  <c r="I16" i="7"/>
  <c r="I17" i="7"/>
  <c r="I18" i="7"/>
  <c r="I19" i="7"/>
  <c r="I12" i="7"/>
  <c r="I13" i="7"/>
  <c r="I14" i="7"/>
  <c r="H9" i="7" l="1"/>
  <c r="H8" i="7" s="1"/>
  <c r="L24" i="1"/>
  <c r="K24" i="1"/>
  <c r="I15" i="1" l="1"/>
  <c r="J15" i="1"/>
  <c r="H15" i="1"/>
  <c r="G15" i="1"/>
  <c r="L14" i="1"/>
  <c r="L13" i="1"/>
  <c r="K14" i="1"/>
  <c r="K13" i="1"/>
  <c r="I12" i="1"/>
  <c r="I16" i="1" s="1"/>
  <c r="J12" i="1"/>
  <c r="H12" i="1"/>
  <c r="G12" i="1"/>
  <c r="G16" i="1" s="1"/>
  <c r="K11" i="1"/>
  <c r="L11" i="1"/>
  <c r="L10" i="1"/>
  <c r="K10" i="1"/>
  <c r="I11" i="7"/>
  <c r="I15" i="7"/>
  <c r="I27" i="7"/>
  <c r="I31" i="7"/>
  <c r="I35" i="7"/>
  <c r="I45" i="7"/>
  <c r="I47" i="7"/>
  <c r="I67" i="7"/>
  <c r="I72" i="7"/>
  <c r="I78" i="7"/>
  <c r="I88" i="7"/>
  <c r="H80" i="7"/>
  <c r="F80" i="7"/>
  <c r="G80" i="7"/>
  <c r="G9" i="7" s="1"/>
  <c r="G12" i="10"/>
  <c r="G20" i="10"/>
  <c r="C55" i="5"/>
  <c r="C54" i="5" s="1"/>
  <c r="G54" i="5" s="1"/>
  <c r="G24" i="5"/>
  <c r="F23" i="5"/>
  <c r="E23" i="5"/>
  <c r="D23" i="5"/>
  <c r="C23" i="5"/>
  <c r="G23" i="5" s="1"/>
  <c r="F22" i="5"/>
  <c r="E22" i="5"/>
  <c r="D22" i="5"/>
  <c r="C22" i="5"/>
  <c r="G22" i="5" s="1"/>
  <c r="H15" i="10"/>
  <c r="H16" i="10"/>
  <c r="H17" i="10"/>
  <c r="H18" i="10"/>
  <c r="H19" i="10"/>
  <c r="H21" i="10"/>
  <c r="G15" i="10"/>
  <c r="G16" i="10"/>
  <c r="G17" i="10"/>
  <c r="G18" i="10"/>
  <c r="G21" i="10"/>
  <c r="D14" i="10"/>
  <c r="E14" i="10"/>
  <c r="H7" i="10"/>
  <c r="H8" i="10"/>
  <c r="H9" i="10"/>
  <c r="H10" i="10"/>
  <c r="H11" i="10"/>
  <c r="H13" i="10"/>
  <c r="G7" i="10"/>
  <c r="G8" i="10"/>
  <c r="G9" i="10"/>
  <c r="G10" i="10"/>
  <c r="G11" i="10"/>
  <c r="G13" i="10"/>
  <c r="D6" i="10"/>
  <c r="E6" i="10"/>
  <c r="F6" i="10"/>
  <c r="C6" i="10"/>
  <c r="H8" i="8"/>
  <c r="G8" i="8"/>
  <c r="D7" i="8"/>
  <c r="D6" i="8" s="1"/>
  <c r="E7" i="8"/>
  <c r="E6" i="8" s="1"/>
  <c r="F7" i="8"/>
  <c r="F6" i="8" s="1"/>
  <c r="G6" i="8" s="1"/>
  <c r="C7" i="8"/>
  <c r="C6" i="8" s="1"/>
  <c r="G55" i="5"/>
  <c r="G56" i="5"/>
  <c r="D54" i="5"/>
  <c r="E54" i="5"/>
  <c r="F54" i="5"/>
  <c r="D55" i="5"/>
  <c r="E55" i="5"/>
  <c r="F55" i="5"/>
  <c r="H34" i="5"/>
  <c r="G34" i="5"/>
  <c r="H53" i="5"/>
  <c r="J16" i="1" l="1"/>
  <c r="H16" i="1"/>
  <c r="G14" i="10"/>
  <c r="H14" i="10"/>
  <c r="H6" i="8"/>
  <c r="H7" i="8"/>
  <c r="G7" i="8"/>
  <c r="I70" i="7"/>
  <c r="I44" i="7"/>
  <c r="I30" i="7"/>
  <c r="I75" i="7"/>
  <c r="I84" i="7"/>
  <c r="I10" i="7"/>
  <c r="G8" i="7"/>
  <c r="I8" i="7" s="1"/>
  <c r="K15" i="1"/>
  <c r="L15" i="1"/>
  <c r="K12" i="1"/>
  <c r="L12" i="1"/>
  <c r="H6" i="10"/>
  <c r="G6" i="10"/>
  <c r="I9" i="7" l="1"/>
  <c r="F42" i="5"/>
  <c r="F46" i="5"/>
  <c r="F41" i="5" l="1"/>
  <c r="E51" i="5"/>
  <c r="D52" i="5"/>
  <c r="D51" i="5" s="1"/>
  <c r="E52" i="5"/>
  <c r="F52" i="5"/>
  <c r="C52" i="5"/>
  <c r="C51" i="5" s="1"/>
  <c r="D25" i="5"/>
  <c r="E25" i="5"/>
  <c r="H25" i="5" s="1"/>
  <c r="F25" i="5"/>
  <c r="C25" i="5"/>
  <c r="G25" i="5" s="1"/>
  <c r="D19" i="5"/>
  <c r="E19" i="5"/>
  <c r="F19" i="5"/>
  <c r="D20" i="5"/>
  <c r="E20" i="5"/>
  <c r="F20" i="5"/>
  <c r="H20" i="5" s="1"/>
  <c r="C20" i="5"/>
  <c r="G20" i="5" s="1"/>
  <c r="H50" i="5"/>
  <c r="G50" i="5"/>
  <c r="H49" i="5"/>
  <c r="H45" i="5"/>
  <c r="H44" i="5"/>
  <c r="H47" i="5"/>
  <c r="H37" i="5"/>
  <c r="H38" i="5"/>
  <c r="G37" i="5"/>
  <c r="G38" i="5"/>
  <c r="G44" i="5"/>
  <c r="G45" i="5"/>
  <c r="G47" i="5"/>
  <c r="D48" i="5"/>
  <c r="E48" i="5"/>
  <c r="F48" i="5"/>
  <c r="D49" i="5"/>
  <c r="E49" i="5"/>
  <c r="C49" i="5"/>
  <c r="G49" i="5" s="1"/>
  <c r="D17" i="5"/>
  <c r="D16" i="5" s="1"/>
  <c r="E17" i="5"/>
  <c r="H17" i="5" s="1"/>
  <c r="F17" i="5"/>
  <c r="F16" i="5" s="1"/>
  <c r="C17" i="5"/>
  <c r="C16" i="5" s="1"/>
  <c r="G16" i="5" s="1"/>
  <c r="H18" i="5"/>
  <c r="H21" i="5"/>
  <c r="G18" i="5"/>
  <c r="G21" i="5"/>
  <c r="G15" i="5"/>
  <c r="D46" i="5"/>
  <c r="D41" i="5" s="1"/>
  <c r="E46" i="5"/>
  <c r="E41" i="5" s="1"/>
  <c r="C46" i="5"/>
  <c r="G46" i="5" s="1"/>
  <c r="D42" i="5"/>
  <c r="E42" i="5"/>
  <c r="C42" i="5"/>
  <c r="D14" i="5"/>
  <c r="D13" i="5" s="1"/>
  <c r="E14" i="5"/>
  <c r="E13" i="5" s="1"/>
  <c r="F14" i="5"/>
  <c r="F13" i="5" s="1"/>
  <c r="C14" i="5"/>
  <c r="C13" i="5" s="1"/>
  <c r="D36" i="5"/>
  <c r="D35" i="5" s="1"/>
  <c r="E36" i="5"/>
  <c r="F36" i="5"/>
  <c r="F35" i="5" s="1"/>
  <c r="H35" i="5" s="1"/>
  <c r="C36" i="5"/>
  <c r="F51" i="5" l="1"/>
  <c r="H51" i="5" s="1"/>
  <c r="H52" i="5"/>
  <c r="G35" i="5"/>
  <c r="C48" i="5"/>
  <c r="C19" i="5"/>
  <c r="G17" i="5"/>
  <c r="G48" i="5"/>
  <c r="H48" i="5"/>
  <c r="H46" i="5"/>
  <c r="E16" i="5"/>
  <c r="H16" i="5" s="1"/>
  <c r="C11" i="5" l="1"/>
  <c r="C10" i="5" s="1"/>
  <c r="F11" i="5"/>
  <c r="E11" i="5"/>
  <c r="E10" i="5" s="1"/>
  <c r="D11" i="5"/>
  <c r="D10" i="5" s="1"/>
  <c r="D8" i="5"/>
  <c r="D7" i="5" s="1"/>
  <c r="D6" i="5" s="1"/>
  <c r="E8" i="5"/>
  <c r="F8" i="5"/>
  <c r="F7" i="5" s="1"/>
  <c r="C8" i="5"/>
  <c r="C7" i="5" s="1"/>
  <c r="C6" i="5" s="1"/>
  <c r="F29" i="5"/>
  <c r="E29" i="5"/>
  <c r="D33" i="5"/>
  <c r="E33" i="5"/>
  <c r="F33" i="5"/>
  <c r="D29" i="5"/>
  <c r="C29" i="5"/>
  <c r="C33" i="5"/>
  <c r="H9" i="5"/>
  <c r="H12" i="5"/>
  <c r="H13" i="5"/>
  <c r="H14" i="5"/>
  <c r="H15" i="5"/>
  <c r="H30" i="5"/>
  <c r="H31" i="5"/>
  <c r="H36" i="5"/>
  <c r="H41" i="5"/>
  <c r="H42" i="5"/>
  <c r="G9" i="5"/>
  <c r="G12" i="5"/>
  <c r="G13" i="5"/>
  <c r="G14" i="5"/>
  <c r="G30" i="5"/>
  <c r="G31" i="5"/>
  <c r="G36" i="5"/>
  <c r="G41" i="5"/>
  <c r="G42" i="5"/>
  <c r="G10" i="5" l="1"/>
  <c r="H8" i="5"/>
  <c r="H11" i="5"/>
  <c r="F10" i="5"/>
  <c r="H10" i="5" s="1"/>
  <c r="G11" i="5"/>
  <c r="G7" i="5"/>
  <c r="E28" i="5"/>
  <c r="E27" i="5" s="1"/>
  <c r="E7" i="5"/>
  <c r="G8" i="5"/>
  <c r="G33" i="5"/>
  <c r="D28" i="5"/>
  <c r="D27" i="5" s="1"/>
  <c r="H33" i="5"/>
  <c r="H29" i="5"/>
  <c r="C28" i="5"/>
  <c r="F28" i="5"/>
  <c r="G29" i="5"/>
  <c r="F6" i="5" l="1"/>
  <c r="H7" i="5"/>
  <c r="E6" i="5"/>
  <c r="H28" i="5"/>
  <c r="F27" i="5"/>
  <c r="H27" i="5" s="1"/>
  <c r="G28" i="5"/>
  <c r="G27" i="5" l="1"/>
  <c r="L82" i="3"/>
  <c r="L79" i="3"/>
  <c r="L43" i="3"/>
  <c r="L44" i="3"/>
  <c r="L47" i="3"/>
  <c r="L48" i="3"/>
  <c r="L49" i="3"/>
  <c r="L51" i="3"/>
  <c r="L52" i="3"/>
  <c r="L53" i="3"/>
  <c r="L54" i="3"/>
  <c r="L56" i="3"/>
  <c r="L57" i="3"/>
  <c r="L58" i="3"/>
  <c r="L59" i="3"/>
  <c r="L62" i="3"/>
  <c r="L63" i="3"/>
  <c r="L64" i="3"/>
  <c r="L67" i="3"/>
  <c r="L68" i="3"/>
  <c r="L69" i="3"/>
  <c r="L70" i="3"/>
  <c r="L71" i="3"/>
  <c r="L72" i="3"/>
  <c r="L75" i="3"/>
  <c r="L42" i="3"/>
  <c r="K82" i="3" l="1"/>
  <c r="K79" i="3"/>
  <c r="K43" i="3"/>
  <c r="K44" i="3"/>
  <c r="K48" i="3"/>
  <c r="K49" i="3"/>
  <c r="K51" i="3"/>
  <c r="K52" i="3"/>
  <c r="K53" i="3"/>
  <c r="K54" i="3"/>
  <c r="K56" i="3"/>
  <c r="K57" i="3"/>
  <c r="K59" i="3"/>
  <c r="K60" i="3"/>
  <c r="K61" i="3"/>
  <c r="K62" i="3"/>
  <c r="K63" i="3"/>
  <c r="K67" i="3"/>
  <c r="K68" i="3"/>
  <c r="K69" i="3"/>
  <c r="K70" i="3"/>
  <c r="K71" i="3"/>
  <c r="K72" i="3"/>
  <c r="K75" i="3"/>
  <c r="K42" i="3"/>
  <c r="J66" i="3" l="1"/>
  <c r="H41" i="3"/>
  <c r="H40" i="3" s="1"/>
  <c r="I41" i="3"/>
  <c r="H46" i="3"/>
  <c r="I46" i="3"/>
  <c r="J46" i="3"/>
  <c r="L46" i="3" s="1"/>
  <c r="H50" i="3"/>
  <c r="I50" i="3"/>
  <c r="J50" i="3"/>
  <c r="H55" i="3"/>
  <c r="I55" i="3"/>
  <c r="H66" i="3"/>
  <c r="I66" i="3"/>
  <c r="L65" i="3" s="1"/>
  <c r="H74" i="3"/>
  <c r="H73" i="3" s="1"/>
  <c r="I74" i="3"/>
  <c r="I73" i="3" s="1"/>
  <c r="J74" i="3"/>
  <c r="H78" i="3"/>
  <c r="I78" i="3"/>
  <c r="H81" i="3"/>
  <c r="I81" i="3"/>
  <c r="J81" i="3"/>
  <c r="G78" i="3"/>
  <c r="K78" i="3" s="1"/>
  <c r="G81" i="3"/>
  <c r="G74" i="3"/>
  <c r="G73" i="3" s="1"/>
  <c r="G41" i="3"/>
  <c r="G46" i="3"/>
  <c r="G50" i="3"/>
  <c r="G55" i="3"/>
  <c r="G66" i="3"/>
  <c r="K66" i="3" s="1"/>
  <c r="H45" i="3" l="1"/>
  <c r="G45" i="3"/>
  <c r="J45" i="3"/>
  <c r="I40" i="3"/>
  <c r="L40" i="3" s="1"/>
  <c r="L41" i="3"/>
  <c r="L66" i="3"/>
  <c r="K81" i="3"/>
  <c r="G77" i="3"/>
  <c r="G76" i="3" s="1"/>
  <c r="K46" i="3"/>
  <c r="G40" i="3"/>
  <c r="G39" i="3" s="1"/>
  <c r="K41" i="3"/>
  <c r="L81" i="3"/>
  <c r="L55" i="3"/>
  <c r="K55" i="3"/>
  <c r="L50" i="3"/>
  <c r="K50" i="3"/>
  <c r="J73" i="3"/>
  <c r="J39" i="3" s="1"/>
  <c r="L74" i="3"/>
  <c r="K74" i="3"/>
  <c r="I77" i="3"/>
  <c r="L78" i="3"/>
  <c r="I76" i="3"/>
  <c r="H77" i="3"/>
  <c r="H76" i="3" s="1"/>
  <c r="J77" i="3"/>
  <c r="H39" i="3"/>
  <c r="I45" i="3"/>
  <c r="I39" i="3" l="1"/>
  <c r="I38" i="3" s="1"/>
  <c r="K40" i="3"/>
  <c r="G38" i="3"/>
  <c r="J76" i="3"/>
  <c r="L76" i="3" s="1"/>
  <c r="K77" i="3"/>
  <c r="L77" i="3"/>
  <c r="L45" i="3"/>
  <c r="K45" i="3"/>
  <c r="L73" i="3"/>
  <c r="K73" i="3"/>
  <c r="H38" i="3"/>
  <c r="J38" i="3" l="1"/>
  <c r="K76" i="3"/>
  <c r="L39" i="3"/>
  <c r="K39" i="3"/>
  <c r="H29" i="3"/>
  <c r="I29" i="3"/>
  <c r="J29" i="3"/>
  <c r="G29" i="3"/>
  <c r="K30" i="3"/>
  <c r="L30" i="3"/>
  <c r="I32" i="3"/>
  <c r="I31" i="3" s="1"/>
  <c r="L14" i="3"/>
  <c r="L17" i="3"/>
  <c r="L20" i="3"/>
  <c r="L25" i="3"/>
  <c r="L26" i="3"/>
  <c r="L33" i="3"/>
  <c r="K14" i="3"/>
  <c r="K17" i="3"/>
  <c r="K20" i="3"/>
  <c r="K22" i="3"/>
  <c r="K25" i="3"/>
  <c r="K26" i="3"/>
  <c r="K33" i="3"/>
  <c r="K29" i="3" l="1"/>
  <c r="L29" i="3"/>
  <c r="K38" i="3"/>
  <c r="L38" i="3"/>
  <c r="J21" i="3"/>
  <c r="I21" i="3"/>
  <c r="H21" i="3"/>
  <c r="G21" i="3"/>
  <c r="K21" i="3" l="1"/>
  <c r="I28" i="3"/>
  <c r="I27" i="3" s="1"/>
  <c r="J32" i="3"/>
  <c r="H32" i="3"/>
  <c r="G32" i="3"/>
  <c r="J31" i="3"/>
  <c r="H31" i="3"/>
  <c r="G31" i="3"/>
  <c r="L32" i="3" l="1"/>
  <c r="K32" i="3"/>
  <c r="L31" i="3"/>
  <c r="K31" i="3"/>
  <c r="I24" i="3"/>
  <c r="I23" i="3" s="1"/>
  <c r="J24" i="3"/>
  <c r="G24" i="3"/>
  <c r="G23" i="3" s="1"/>
  <c r="H24" i="3"/>
  <c r="H23" i="3" s="1"/>
  <c r="G28" i="3"/>
  <c r="G27" i="3" s="1"/>
  <c r="J28" i="3"/>
  <c r="H28" i="3"/>
  <c r="H27" i="3" s="1"/>
  <c r="G19" i="3"/>
  <c r="G18" i="3" s="1"/>
  <c r="I19" i="3"/>
  <c r="I18" i="3" s="1"/>
  <c r="J19" i="3"/>
  <c r="H19" i="3"/>
  <c r="H18" i="3" s="1"/>
  <c r="G16" i="3"/>
  <c r="G15" i="3" s="1"/>
  <c r="I16" i="3"/>
  <c r="I15" i="3" s="1"/>
  <c r="J16" i="3"/>
  <c r="H16" i="3"/>
  <c r="H15" i="3" s="1"/>
  <c r="G13" i="3"/>
  <c r="G12" i="3" s="1"/>
  <c r="I13" i="3"/>
  <c r="I12" i="3" s="1"/>
  <c r="I11" i="3" s="1"/>
  <c r="I10" i="3" s="1"/>
  <c r="J13" i="3"/>
  <c r="H13" i="3"/>
  <c r="H12" i="3" s="1"/>
  <c r="H11" i="3" l="1"/>
  <c r="H10" i="3" s="1"/>
  <c r="G11" i="3"/>
  <c r="G10" i="3" s="1"/>
  <c r="J23" i="3"/>
  <c r="L24" i="3"/>
  <c r="K24" i="3"/>
  <c r="L19" i="3"/>
  <c r="K19" i="3"/>
  <c r="J18" i="3"/>
  <c r="J27" i="3"/>
  <c r="K28" i="3"/>
  <c r="L28" i="3"/>
  <c r="J12" i="3"/>
  <c r="L13" i="3"/>
  <c r="K13" i="3"/>
  <c r="J15" i="3"/>
  <c r="K16" i="3"/>
  <c r="L16" i="3"/>
  <c r="J11" i="3" l="1"/>
  <c r="J10" i="3" s="1"/>
  <c r="L18" i="3"/>
  <c r="K18" i="3"/>
  <c r="L23" i="3"/>
  <c r="K23" i="3"/>
  <c r="K12" i="3"/>
  <c r="L12" i="3"/>
  <c r="L15" i="3"/>
  <c r="K15" i="3"/>
  <c r="L27" i="3"/>
  <c r="K27" i="3"/>
  <c r="L11" i="3" l="1"/>
  <c r="K11" i="3"/>
  <c r="L10" i="3"/>
  <c r="K10" i="3"/>
  <c r="F30" i="7"/>
  <c r="F9" i="7" s="1"/>
  <c r="F8" i="7" s="1"/>
</calcChain>
</file>

<file path=xl/sharedStrings.xml><?xml version="1.0" encoding="utf-8"?>
<sst xmlns="http://schemas.openxmlformats.org/spreadsheetml/2006/main" count="372" uniqueCount="209">
  <si>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</si>
  <si>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</si>
  <si>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</si>
  <si>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</si>
  <si>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</si>
  <si>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</si>
  <si>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</si>
  <si>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</si>
  <si>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</si>
  <si>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</si>
  <si>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</si>
  <si>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</si>
  <si>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</si>
  <si>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</si>
  <si>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Izdaci za otplatu glavnice primljenih kredita i zajmova</t>
  </si>
  <si>
    <t>Pomoći iz inozemstva i od subjekata unutar općeg proračuna</t>
  </si>
  <si>
    <t>PRIJENOS SREDSTAVA IZ PRETHODNE GODINE</t>
  </si>
  <si>
    <t xml:space="preserve"> Prihodi od prodaje proizvoda i robe te pruženih usluga i prihodi od donacija</t>
  </si>
  <si>
    <t>….</t>
  </si>
  <si>
    <t>31 Vlastiti prihodi</t>
  </si>
  <si>
    <t>Prihodi od prodaje nefinancijske imovine</t>
  </si>
  <si>
    <t>Prihodi od prodaje proizvedene dugotrajne imovine</t>
  </si>
  <si>
    <t>IZVRŠENJE FINANCIJSKOG PLANA PRORAČUNSKOG KORISNIKA DRŽAVNOG PRORAČUNA
ZA PRVO POLUGODIŠTE 2023. GODINE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</si>
  <si>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</si>
  <si>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</si>
  <si>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</si>
  <si>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</si>
  <si>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</si>
  <si>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</si>
  <si>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</si>
  <si>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Pomoći od inozemnih vlada</t>
  </si>
  <si>
    <t>Prihodi od prodaje proizvoda i robe te pruženih usluga</t>
  </si>
  <si>
    <t>Prihodi od prodaje građevinskih objekata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</si>
  <si>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</si>
  <si>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</si>
  <si>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</si>
  <si>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</si>
  <si>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</si>
  <si>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</si>
  <si>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 xml:space="preserve">IZVJEŠTAJ O PRIHODIMA I RASHODIMA PREMA EKONOMSKOJ KLASIFIKACIJI </t>
  </si>
  <si>
    <t>IZVJEŠTAJ O PRIHODIMA I RASHODIMA PREMA IZVORIMA FINANCIRANJA</t>
  </si>
  <si>
    <t>IZVJEŠTAJ O RASHODIMA PREMA FUNKCIJSKOJ KLASIFIKACIJI</t>
  </si>
  <si>
    <t xml:space="preserve">IZVJEŠTAJ RAČUNA FINANCIRANJA PREMA EKONOMSKOJ KLASIFIKACIJI </t>
  </si>
  <si>
    <t>Primljeni krediti i zajmovi od međunarodnih organizacija, institucija i tijela EU te inozemnih vlada</t>
  </si>
  <si>
    <t>Primljeni zajmovi od međunarodnih organizacija</t>
  </si>
  <si>
    <t>Otplata glavnice primljenih kredita i zajmova od međunarodnih organizacija, institucija i tijela EU te inozemnih vlada</t>
  </si>
  <si>
    <t>Otplata glavnice primljenih zajmova od međunarodnih organizacija</t>
  </si>
  <si>
    <t>IZVJEŠTAJ RAČUNA FINANCIRANJA PREMA IZVORIMA FINANCIRANJA</t>
  </si>
  <si>
    <t>5=4/3*100</t>
  </si>
  <si>
    <t>UKUPNO PRIMICI</t>
  </si>
  <si>
    <t xml:space="preserve">UKUPNO IZDACI </t>
  </si>
  <si>
    <t xml:space="preserve">UKUPNO PRIHODI </t>
  </si>
  <si>
    <t>UKUPNO RASHODI</t>
  </si>
  <si>
    <t>UKUPNO PRIHODI</t>
  </si>
  <si>
    <t>TEKUĆI PLAN 2023.*</t>
  </si>
  <si>
    <t>INDEKS**</t>
  </si>
  <si>
    <t>RAZLIKA PRIMITAKA I IZDATAKA</t>
  </si>
  <si>
    <t>IZVORNI PLAN ILI REBALANS 2023.*</t>
  </si>
  <si>
    <t>SAŽETAK  RAČUNA PRIHODA I RASHODA I RAČUNA FINANCIRANJA</t>
  </si>
  <si>
    <t xml:space="preserve"> RAČUN FINANCIRANJA</t>
  </si>
  <si>
    <t xml:space="preserve"> RAČUN PRIHODA I RASHODA </t>
  </si>
  <si>
    <t xml:space="preserve">* Opći i posebni dio polugodišnjeg izvještaja o izvršenju proračuna sadrži samo izvorni plan ako od donošenja proračuna nije bilo izmjena i dopuna niti izvršenih preraspodjela odnosno izvorni plan i tekući plan ako je od donošenja proračuna bilo naknadno izvršenih preraspodjela.  
Opći i posebni dio polugodišnjeg izvještaja o izvršenju proračuna sadrži rebalans ako je od donošenja proračuna bilo izmjena i dopuna, odnosno rebalans i tekući plan ako je od izmjena i dopuna proračuna bilo naknadno izvršenih preraspodjela. 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</si>
  <si>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</si>
  <si>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</si>
  <si>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</si>
  <si>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</si>
  <si>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</si>
  <si>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Napomena:  Iznosi u stupcu "OSTVARENJE/IZVRŠENJE 1.-6.2022." preračunavaju se iz kuna u eure prema fiksnom tečaju konverzije (1 EUR=7,53450 kuna) i po pravilima za preračunavanje i zaokruživanje.</t>
  </si>
  <si>
    <t>Napomena : Iznosi u stupcima "OSTVARENJE/IZVRŠENJE 1.-6.2022." i "OSTVARENJE/IZVRŠENJE 1.-6. 2023." iskazuju se na dvije decimale.</t>
  </si>
  <si>
    <t xml:space="preserve">** AKO Opći i Posebni dio polugodišnjeg izvještaja ne sadrži "TEKUĆI PLAN 2023.", "INDEKS"("OSTVARENJE/IZVRŠENJE 1.-6.2023."/"TEKUĆI PLAN 2023.") iskazuje se kao "OSTVARENJE/IZVRŠENJE 1.-6.2023."/"IZVORNI PLAN 2023." ODNOSNO "REBALANS 2023." </t>
  </si>
  <si>
    <t>SAŽETAK RAČUNA PRIHODA I RASHODA</t>
  </si>
  <si>
    <t>Tekuće pomoći proračuunskim korisnicima iz proračuna koji im nije nadležan</t>
  </si>
  <si>
    <t>Prihodi od upravnih i administrativnih pristojbi, pristojbi po posebnim propisima i nakada</t>
  </si>
  <si>
    <t>Prihodi po posebnim propisima</t>
  </si>
  <si>
    <t>Prihodi od pruženih usluga</t>
  </si>
  <si>
    <t>Prihodi iz nadležnog proračuna i od HHZO-a temeljem ugovornih obveza</t>
  </si>
  <si>
    <t>Prihodi od nadležnog proračuna za financiranje redovne djelatnosti proračunskih korisnika</t>
  </si>
  <si>
    <t>Prihodi iz nadležnog proračuna za financiranje rashoda poslovanja</t>
  </si>
  <si>
    <t>Prihodi iz nadležnog proračuna za nabavu nefinancijske imovine</t>
  </si>
  <si>
    <t>Vlastiti izvori</t>
  </si>
  <si>
    <t>Rezultat poslovanja</t>
  </si>
  <si>
    <t>Preneseni višak</t>
  </si>
  <si>
    <t>donacije od pravnih i fizičkih osoba izvan općeg proračuna</t>
  </si>
  <si>
    <t>Tekuće donacije</t>
  </si>
  <si>
    <t>Ostali nespomenuti prihodi</t>
  </si>
  <si>
    <t>Stambeni objekti</t>
  </si>
  <si>
    <t>Ostali rashodi za zaposlene</t>
  </si>
  <si>
    <t>Doprinosi za zdravstveno osiguranje</t>
  </si>
  <si>
    <t>Naknade za prijevoz na posao</t>
  </si>
  <si>
    <t>Stručno usavršavanje zaposlenika</t>
  </si>
  <si>
    <t>Uredski i ostali mateijalni rashodi</t>
  </si>
  <si>
    <t>Energija</t>
  </si>
  <si>
    <t>Materijal i djelovi za tek. i inv. održavanje</t>
  </si>
  <si>
    <t>Sitni inventar</t>
  </si>
  <si>
    <t>Usluge telefona, pošte i prijevoza</t>
  </si>
  <si>
    <t>Usluge tekućeg i inv. održavanja</t>
  </si>
  <si>
    <t>Usluge promidžbe i informiranja</t>
  </si>
  <si>
    <t>Komunalne usluge</t>
  </si>
  <si>
    <t>Zakupnine i najamnine</t>
  </si>
  <si>
    <t>Zdravstvene i vet. usluge</t>
  </si>
  <si>
    <t>Intelektualne usluge</t>
  </si>
  <si>
    <t>Računalne usluge</t>
  </si>
  <si>
    <t>Ostale usluge</t>
  </si>
  <si>
    <t>Naknade upravljačkim tijelima</t>
  </si>
  <si>
    <t>Premije osiguranja</t>
  </si>
  <si>
    <t>Reprezentacija</t>
  </si>
  <si>
    <t>Članarine</t>
  </si>
  <si>
    <t>Pristojbe i naknade</t>
  </si>
  <si>
    <t>Ostali nespomenuti rashodi poslovanja</t>
  </si>
  <si>
    <t>Rashodi za materijal i energiju</t>
  </si>
  <si>
    <t>Rashodi za usluge</t>
  </si>
  <si>
    <t>Financijski rashodi</t>
  </si>
  <si>
    <t>Bankarske usluge i usl. platnog prometa</t>
  </si>
  <si>
    <t>Ostali financijski rashodi</t>
  </si>
  <si>
    <t>Rashodi za nabavz proizvedene dugotrajne imovine</t>
  </si>
  <si>
    <t>Postrojenja i oprema</t>
  </si>
  <si>
    <t>Uredska oprema i namještaj</t>
  </si>
  <si>
    <t>Knjige</t>
  </si>
  <si>
    <t>Knjige, umjetnička djela i ostale izložbene vrijed.</t>
  </si>
  <si>
    <t>67 Prihodi iz nadležnog proračuna</t>
  </si>
  <si>
    <t>3 RASHODI POSLOVANJA</t>
  </si>
  <si>
    <t>31 Rashodi za zaposlene</t>
  </si>
  <si>
    <t>32 Materijalni rashodi</t>
  </si>
  <si>
    <t>4 RASHODI ZA NAB. NEFIN.IMOVINE</t>
  </si>
  <si>
    <t>34 Financijski rashodi</t>
  </si>
  <si>
    <t>42 Rashodi za nab.proizv.dug. imovine</t>
  </si>
  <si>
    <t>63 Pomoći iz inoz. i subjekata unutar općeg proračuna</t>
  </si>
  <si>
    <r>
      <rPr>
        <b/>
        <sz val="10"/>
        <color rgb="FFFF0000"/>
        <rFont val="Arial"/>
        <family val="2"/>
        <charset val="238"/>
      </rPr>
      <t>11</t>
    </r>
    <r>
      <rPr>
        <b/>
        <sz val="10"/>
        <rFont val="Arial"/>
        <family val="2"/>
        <charset val="238"/>
      </rPr>
      <t xml:space="preserve"> GRAD ZADAR</t>
    </r>
  </si>
  <si>
    <r>
      <rPr>
        <b/>
        <sz val="10"/>
        <color rgb="FFFF0000"/>
        <rFont val="Arial"/>
        <family val="2"/>
        <charset val="238"/>
      </rPr>
      <t>57</t>
    </r>
    <r>
      <rPr>
        <b/>
        <sz val="10"/>
        <rFont val="Arial"/>
        <family val="2"/>
        <charset val="238"/>
      </rPr>
      <t xml:space="preserve"> MIN. OBRAZOVANJA/ MIN. KULTURE/ ZADARSKA ŽUPANIJA</t>
    </r>
  </si>
  <si>
    <r>
      <rPr>
        <b/>
        <sz val="10"/>
        <color rgb="FFFF0000"/>
        <rFont val="Arial"/>
        <family val="2"/>
        <charset val="238"/>
      </rPr>
      <t>41</t>
    </r>
    <r>
      <rPr>
        <b/>
        <sz val="10"/>
        <rFont val="Arial"/>
        <family val="2"/>
        <charset val="238"/>
      </rPr>
      <t xml:space="preserve"> PRIHODI OD POSEBNE NAMJENE</t>
    </r>
  </si>
  <si>
    <t>65 Prihodi od upravnih i adm.pristojbi</t>
  </si>
  <si>
    <r>
      <t xml:space="preserve">31 </t>
    </r>
    <r>
      <rPr>
        <b/>
        <sz val="10"/>
        <rFont val="Arial"/>
        <family val="2"/>
        <charset val="238"/>
      </rPr>
      <t>VLASTITI PRIHODI</t>
    </r>
  </si>
  <si>
    <t>66 Prihodi od prodaje roba i pruženih usl.</t>
  </si>
  <si>
    <r>
      <t>72</t>
    </r>
    <r>
      <rPr>
        <b/>
        <sz val="10"/>
        <rFont val="Arial"/>
        <family val="2"/>
        <charset val="238"/>
      </rPr>
      <t xml:space="preserve"> PRIHODI OD PRODAJE NEF.IMOVINE</t>
    </r>
  </si>
  <si>
    <t>7 PRIHODI OD PRODAJE NEF.IMOVINE</t>
  </si>
  <si>
    <t>72 Prihodi od prodaje nef.imov.-stanovi</t>
  </si>
  <si>
    <r>
      <t>922</t>
    </r>
    <r>
      <rPr>
        <b/>
        <sz val="10"/>
        <rFont val="Arial"/>
        <family val="2"/>
        <charset val="238"/>
      </rPr>
      <t xml:space="preserve"> VIŠAK POSLOVANJA</t>
    </r>
  </si>
  <si>
    <t>922 Preneseni višak</t>
  </si>
  <si>
    <t>08 Rekreacija, kultura i religija</t>
  </si>
  <si>
    <t>080 Služba kulture</t>
  </si>
  <si>
    <r>
      <t>61</t>
    </r>
    <r>
      <rPr>
        <b/>
        <sz val="10"/>
        <rFont val="Arial"/>
        <family val="2"/>
        <charset val="238"/>
      </rPr>
      <t xml:space="preserve"> TEKUĆE DONACIJE</t>
    </r>
  </si>
  <si>
    <t>11 Grad Zadar</t>
  </si>
  <si>
    <t>57 Ministarstvo obrazovanja / ministarstvo kulture / Zadarska županija</t>
  </si>
  <si>
    <t>41 Prihodi od posebne namjene</t>
  </si>
  <si>
    <t>72 Prihodi od prodaje nefinancijske imovine</t>
  </si>
  <si>
    <t>92 Višak poslovanja</t>
  </si>
  <si>
    <t>ZNANSTVENA KNJIŽNICA ZADAR</t>
  </si>
  <si>
    <t xml:space="preserve">080-02-01025 </t>
  </si>
  <si>
    <t>Program: 1038</t>
  </si>
  <si>
    <t>Promicanje kulture</t>
  </si>
  <si>
    <t xml:space="preserve">Aktivnost A1038-01 </t>
  </si>
  <si>
    <t>Aktivnost A1038-02</t>
  </si>
  <si>
    <t>Izvor financiranja 11</t>
  </si>
  <si>
    <t>Grad Zadar</t>
  </si>
  <si>
    <t>Aktivnost A1038-03</t>
  </si>
  <si>
    <t>42 Knjige i oprema</t>
  </si>
  <si>
    <t>Izvor financiranja 57</t>
  </si>
  <si>
    <t>Ministarstvo obrazovanja / ministarstvo kulture / Zadarska županija</t>
  </si>
  <si>
    <t>Aktivnost A1038-01</t>
  </si>
  <si>
    <t>Izvor financiranja 41</t>
  </si>
  <si>
    <t>Prihodi za posebne namjene</t>
  </si>
  <si>
    <t>Izvor financiranja 31</t>
  </si>
  <si>
    <t>Vlastiti prihodi</t>
  </si>
  <si>
    <t>Izvor financiranja 72</t>
  </si>
  <si>
    <t>Prihodi od prodaje nef. Imovine</t>
  </si>
  <si>
    <t>Izvor financiranja 61</t>
  </si>
  <si>
    <t>Izvor financiranja 92</t>
  </si>
  <si>
    <t>Vlastiti prihodi (višak)</t>
  </si>
  <si>
    <t>61 Tekuće donacije</t>
  </si>
  <si>
    <t>66 Tekuće donacije</t>
  </si>
  <si>
    <t>3111 Plaće za redovan rad</t>
  </si>
  <si>
    <t>3121 Ostali rashodi za zaposlene</t>
  </si>
  <si>
    <t>3132 Doprinos za zdravstveno osiguranje</t>
  </si>
  <si>
    <t>3212 Naknade za prijevoz na posao</t>
  </si>
  <si>
    <t xml:space="preserve">3221 Uredski materijal </t>
  </si>
  <si>
    <t>3223 Energija</t>
  </si>
  <si>
    <t>3232 Usluge tek. I inv. Održavanja</t>
  </si>
  <si>
    <t>3233 Usluge promidžbe i informiranja</t>
  </si>
  <si>
    <t>3234 Komunalne usluge</t>
  </si>
  <si>
    <t>3237 Intelektualne usluge</t>
  </si>
  <si>
    <t>3239 Ostale usluge</t>
  </si>
  <si>
    <t>3291 Naknade UV</t>
  </si>
  <si>
    <t>3292 Premije osiguranja</t>
  </si>
  <si>
    <t>3238 Računalne usluge</t>
  </si>
  <si>
    <t>4241 Knjige</t>
  </si>
  <si>
    <t>4221 Uredska oprema i namještaj</t>
  </si>
  <si>
    <t>3211 Službena putovanja</t>
  </si>
  <si>
    <t>3224 Materijal i djelovi ta tek i inv. Održ.</t>
  </si>
  <si>
    <t>3225 Sitan inventar</t>
  </si>
  <si>
    <t>3231 Usluge telefona, pošte  i prijevoza</t>
  </si>
  <si>
    <t>3232 Usluge tek i inv. Održavanja</t>
  </si>
  <si>
    <t>3293 Reprezentacija</t>
  </si>
  <si>
    <t>3294 Članarine i norme</t>
  </si>
  <si>
    <t>3295 Pristojbe i naknade</t>
  </si>
  <si>
    <t>3299 Ostali nepomenuti rashodi</t>
  </si>
  <si>
    <t>3431 Bankarske usluge</t>
  </si>
  <si>
    <t>4221 Oprema i namještaj</t>
  </si>
  <si>
    <t>3235 Zakupnine i najamnine</t>
  </si>
  <si>
    <t>3232 Usluge tekućeg i inv. Održavanja</t>
  </si>
  <si>
    <t>3213 Stručno usavršanje zaposlenika</t>
  </si>
  <si>
    <t xml:space="preserve">OSTVARENJE/IZVRŠENJE 
1.-12.2022. </t>
  </si>
  <si>
    <t xml:space="preserve">OSTVARENJE/ IZVRŠENJE 
1.-12.2022. </t>
  </si>
  <si>
    <t>Naknade tr. osobama izvan radnog odnosa</t>
  </si>
  <si>
    <t xml:space="preserve"> IZVRŠENJE 
1.-12.2022. </t>
  </si>
  <si>
    <t xml:space="preserve">OSTVARENJE/IZVRŠENJE 
1.-31.2023. </t>
  </si>
  <si>
    <t xml:space="preserve">OSTVARENJE/ IZVRŠENJE 
1.-12.2023. </t>
  </si>
  <si>
    <t>Oprema za održavanje i zaštitu</t>
  </si>
  <si>
    <t xml:space="preserve"> IZVRŠENJE 
1.-12.2023. </t>
  </si>
  <si>
    <t xml:space="preserve">OSTVARENJE/IZVRŠENJE 
1.-12.2023.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</si>
</sst>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1"/>
      <name val="Times New Roman"/>
      <family val="1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b/>
      <sz val="12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i/>
      <sz val="10"/>
      <color indexed="8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5">
    <xf numFmtId="0" fontId="0" fillId="0" borderId="0" xfId="0"/>
    <xf numFmtId="0" fontId="3" fillId="0" borderId="0" xfId="0" applyNumberFormat="1" applyFont="1" applyFill="1" applyBorder="1" applyAlignment="1" applyProtection="1"/>
    <xf numFmtId="0" fontId="6" fillId="2" borderId="3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vertical="center" wrapText="1"/>
    </xf>
    <xf numFmtId="0" fontId="2" fillId="0" borderId="5" xfId="0" applyNumberFormat="1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 applyProtection="1">
      <alignment horizontal="right" wrapText="1"/>
    </xf>
    <xf numFmtId="0" fontId="10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3" xfId="0" applyNumberFormat="1" applyFont="1" applyFill="1" applyBorder="1" applyAlignment="1" applyProtection="1">
      <alignment horizontal="left" vertical="center"/>
    </xf>
    <xf numFmtId="0" fontId="8" fillId="2" borderId="3" xfId="0" applyNumberFormat="1" applyFont="1" applyFill="1" applyBorder="1" applyAlignment="1" applyProtection="1">
      <alignment horizontal="left" vertical="center" wrapText="1"/>
    </xf>
    <xf numFmtId="0" fontId="8" fillId="2" borderId="3" xfId="0" applyFont="1" applyFill="1" applyBorder="1" applyAlignment="1">
      <alignment horizontal="left" vertical="center"/>
    </xf>
    <xf numFmtId="0" fontId="9" fillId="2" borderId="3" xfId="0" quotePrefix="1" applyFont="1" applyFill="1" applyBorder="1" applyAlignment="1">
      <alignment horizontal="left" vertical="center" wrapText="1"/>
    </xf>
    <xf numFmtId="0" fontId="4" fillId="0" borderId="0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10" fillId="2" borderId="3" xfId="0" applyNumberFormat="1" applyFont="1" applyFill="1" applyBorder="1" applyAlignment="1" applyProtection="1">
      <alignment vertical="center" wrapText="1"/>
    </xf>
    <xf numFmtId="0" fontId="8" fillId="2" borderId="3" xfId="0" applyNumberFormat="1" applyFont="1" applyFill="1" applyBorder="1" applyAlignment="1" applyProtection="1">
      <alignment vertical="center" wrapText="1"/>
    </xf>
    <xf numFmtId="0" fontId="10" fillId="2" borderId="3" xfId="0" quotePrefix="1" applyFont="1" applyFill="1" applyBorder="1" applyAlignment="1">
      <alignment horizontal="left" vertical="center"/>
    </xf>
    <xf numFmtId="3" fontId="6" fillId="0" borderId="3" xfId="0" applyNumberFormat="1" applyFont="1" applyBorder="1" applyAlignment="1">
      <alignment horizontal="right"/>
    </xf>
    <xf numFmtId="0" fontId="10" fillId="3" borderId="1" xfId="0" applyFont="1" applyFill="1" applyBorder="1" applyAlignment="1">
      <alignment horizontal="left" vertical="center"/>
    </xf>
    <xf numFmtId="0" fontId="8" fillId="3" borderId="2" xfId="0" applyNumberFormat="1" applyFont="1" applyFill="1" applyBorder="1" applyAlignment="1" applyProtection="1">
      <alignment vertical="center"/>
    </xf>
    <xf numFmtId="0" fontId="9" fillId="2" borderId="3" xfId="0" quotePrefix="1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indent="1"/>
    </xf>
    <xf numFmtId="0" fontId="9" fillId="2" borderId="3" xfId="0" applyNumberFormat="1" applyFont="1" applyFill="1" applyBorder="1" applyAlignment="1" applyProtection="1">
      <alignment horizontal="left" vertical="center" wrapText="1" indent="1"/>
    </xf>
    <xf numFmtId="0" fontId="8" fillId="2" borderId="3" xfId="0" quotePrefix="1" applyFont="1" applyFill="1" applyBorder="1" applyAlignment="1">
      <alignment horizontal="left" vertical="center" wrapText="1"/>
    </xf>
    <xf numFmtId="0" fontId="12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vertical="center" wrapText="1"/>
    </xf>
    <xf numFmtId="0" fontId="5" fillId="0" borderId="0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3" xfId="0" quotePrefix="1" applyNumberFormat="1" applyFont="1" applyFill="1" applyBorder="1" applyAlignment="1" applyProtection="1">
      <alignment horizontal="center" vertical="center" wrapText="1"/>
    </xf>
    <xf numFmtId="0" fontId="10" fillId="0" borderId="3" xfId="0" applyNumberFormat="1" applyFont="1" applyFill="1" applyBorder="1" applyAlignment="1" applyProtection="1">
      <alignment horizontal="left" vertical="center" wrapText="1"/>
    </xf>
    <xf numFmtId="0" fontId="0" fillId="0" borderId="3" xfId="0" applyBorder="1"/>
    <xf numFmtId="0" fontId="14" fillId="0" borderId="5" xfId="0" applyFont="1" applyBorder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vertical="top" wrapText="1"/>
    </xf>
    <xf numFmtId="0" fontId="16" fillId="2" borderId="3" xfId="0" applyNumberFormat="1" applyFont="1" applyFill="1" applyBorder="1" applyAlignment="1" applyProtection="1">
      <alignment horizontal="center" vertical="center" wrapText="1"/>
    </xf>
    <xf numFmtId="0" fontId="16" fillId="0" borderId="3" xfId="0" quotePrefix="1" applyNumberFormat="1" applyFont="1" applyFill="1" applyBorder="1" applyAlignment="1" applyProtection="1">
      <alignment horizontal="center" vertical="center" wrapText="1"/>
    </xf>
    <xf numFmtId="0" fontId="16" fillId="0" borderId="3" xfId="0" quotePrefix="1" applyNumberFormat="1" applyFont="1" applyFill="1" applyBorder="1" applyAlignment="1" applyProtection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6" fillId="3" borderId="3" xfId="0" quotePrefix="1" applyFont="1" applyFill="1" applyBorder="1" applyAlignment="1">
      <alignment horizontal="left" wrapText="1"/>
    </xf>
    <xf numFmtId="0" fontId="6" fillId="3" borderId="3" xfId="0" applyNumberFormat="1" applyFont="1" applyFill="1" applyBorder="1" applyAlignment="1" applyProtection="1">
      <alignment horizontal="center" vertical="center" wrapText="1"/>
    </xf>
    <xf numFmtId="0" fontId="0" fillId="3" borderId="0" xfId="0" applyFill="1"/>
    <xf numFmtId="0" fontId="7" fillId="3" borderId="3" xfId="0" applyNumberFormat="1" applyFont="1" applyFill="1" applyBorder="1" applyAlignment="1" applyProtection="1">
      <alignment wrapText="1"/>
    </xf>
    <xf numFmtId="3" fontId="5" fillId="3" borderId="3" xfId="0" applyNumberFormat="1" applyFont="1" applyFill="1" applyBorder="1" applyAlignment="1">
      <alignment horizontal="right"/>
    </xf>
    <xf numFmtId="0" fontId="16" fillId="3" borderId="3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19" fillId="0" borderId="0" xfId="0" applyFont="1"/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>
      <alignment vertical="top" wrapText="1"/>
    </xf>
    <xf numFmtId="0" fontId="20" fillId="0" borderId="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6" fillId="3" borderId="3" xfId="0" applyNumberFormat="1" applyFont="1" applyFill="1" applyBorder="1" applyAlignment="1" applyProtection="1">
      <alignment horizontal="left" vertical="center" wrapText="1"/>
    </xf>
    <xf numFmtId="0" fontId="0" fillId="3" borderId="0" xfId="0" applyFill="1" applyAlignment="1">
      <alignment horizontal="left"/>
    </xf>
    <xf numFmtId="0" fontId="10" fillId="4" borderId="3" xfId="0" applyNumberFormat="1" applyFont="1" applyFill="1" applyBorder="1" applyAlignment="1" applyProtection="1">
      <alignment horizontal="left" vertical="center" wrapText="1"/>
    </xf>
    <xf numFmtId="0" fontId="10" fillId="4" borderId="3" xfId="0" quotePrefix="1" applyFont="1" applyFill="1" applyBorder="1" applyAlignment="1">
      <alignment horizontal="left" vertical="center"/>
    </xf>
    <xf numFmtId="0" fontId="8" fillId="4" borderId="3" xfId="0" quotePrefix="1" applyFont="1" applyFill="1" applyBorder="1" applyAlignment="1">
      <alignment horizontal="left" vertical="center"/>
    </xf>
    <xf numFmtId="0" fontId="9" fillId="4" borderId="3" xfId="0" quotePrefix="1" applyFont="1" applyFill="1" applyBorder="1" applyAlignment="1">
      <alignment horizontal="left" vertical="center"/>
    </xf>
    <xf numFmtId="0" fontId="8" fillId="4" borderId="3" xfId="0" applyNumberFormat="1" applyFont="1" applyFill="1" applyBorder="1" applyAlignment="1" applyProtection="1">
      <alignment horizontal="left" vertical="center" wrapText="1"/>
    </xf>
    <xf numFmtId="0" fontId="8" fillId="5" borderId="3" xfId="0" applyNumberFormat="1" applyFont="1" applyFill="1" applyBorder="1" applyAlignment="1" applyProtection="1">
      <alignment horizontal="left" vertical="center" wrapText="1"/>
    </xf>
    <xf numFmtId="0" fontId="8" fillId="5" borderId="3" xfId="0" quotePrefix="1" applyFont="1" applyFill="1" applyBorder="1" applyAlignment="1">
      <alignment horizontal="left" vertical="center"/>
    </xf>
    <xf numFmtId="0" fontId="9" fillId="5" borderId="3" xfId="0" quotePrefix="1" applyFont="1" applyFill="1" applyBorder="1" applyAlignment="1">
      <alignment horizontal="left" vertical="center"/>
    </xf>
    <xf numFmtId="0" fontId="8" fillId="5" borderId="3" xfId="0" quotePrefix="1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right"/>
    </xf>
    <xf numFmtId="4" fontId="6" fillId="4" borderId="3" xfId="0" applyNumberFormat="1" applyFont="1" applyFill="1" applyBorder="1" applyAlignment="1"/>
    <xf numFmtId="4" fontId="3" fillId="5" borderId="3" xfId="0" applyNumberFormat="1" applyFont="1" applyFill="1" applyBorder="1" applyAlignment="1">
      <alignment horizontal="right"/>
    </xf>
    <xf numFmtId="4" fontId="17" fillId="4" borderId="3" xfId="0" applyNumberFormat="1" applyFont="1" applyFill="1" applyBorder="1" applyAlignment="1" applyProtection="1">
      <alignment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10" fontId="0" fillId="0" borderId="3" xfId="0" applyNumberFormat="1" applyBorder="1"/>
    <xf numFmtId="10" fontId="0" fillId="4" borderId="3" xfId="0" applyNumberFormat="1" applyFill="1" applyBorder="1"/>
    <xf numFmtId="10" fontId="0" fillId="5" borderId="3" xfId="0" applyNumberFormat="1" applyFill="1" applyBorder="1"/>
    <xf numFmtId="10" fontId="0" fillId="3" borderId="3" xfId="0" applyNumberFormat="1" applyFill="1" applyBorder="1"/>
    <xf numFmtId="0" fontId="8" fillId="3" borderId="3" xfId="0" quotePrefix="1" applyFont="1" applyFill="1" applyBorder="1" applyAlignment="1">
      <alignment horizontal="left" vertical="center"/>
    </xf>
    <xf numFmtId="4" fontId="3" fillId="3" borderId="3" xfId="0" applyNumberFormat="1" applyFont="1" applyFill="1" applyBorder="1" applyAlignment="1">
      <alignment horizontal="right"/>
    </xf>
    <xf numFmtId="0" fontId="9" fillId="3" borderId="3" xfId="0" quotePrefix="1" applyFont="1" applyFill="1" applyBorder="1" applyAlignment="1">
      <alignment horizontal="left" vertical="center"/>
    </xf>
    <xf numFmtId="0" fontId="8" fillId="3" borderId="3" xfId="0" applyNumberFormat="1" applyFont="1" applyFill="1" applyBorder="1" applyAlignment="1" applyProtection="1">
      <alignment horizontal="left" vertical="center" wrapText="1"/>
    </xf>
    <xf numFmtId="0" fontId="8" fillId="3" borderId="3" xfId="0" quotePrefix="1" applyFont="1" applyFill="1" applyBorder="1" applyAlignment="1">
      <alignment horizontal="left" vertical="center" wrapText="1"/>
    </xf>
    <xf numFmtId="4" fontId="6" fillId="4" borderId="3" xfId="0" applyNumberFormat="1" applyFont="1" applyFill="1" applyBorder="1" applyAlignment="1">
      <alignment horizontal="right"/>
    </xf>
    <xf numFmtId="4" fontId="3" fillId="7" borderId="3" xfId="0" applyNumberFormat="1" applyFont="1" applyFill="1" applyBorder="1" applyAlignment="1">
      <alignment horizontal="right"/>
    </xf>
    <xf numFmtId="0" fontId="10" fillId="6" borderId="3" xfId="0" applyFont="1" applyFill="1" applyBorder="1" applyAlignment="1">
      <alignment horizontal="left" vertical="center"/>
    </xf>
    <xf numFmtId="0" fontId="10" fillId="6" borderId="3" xfId="0" applyNumberFormat="1" applyFont="1" applyFill="1" applyBorder="1" applyAlignment="1" applyProtection="1">
      <alignment horizontal="left" vertical="center"/>
    </xf>
    <xf numFmtId="0" fontId="10" fillId="6" borderId="3" xfId="0" applyNumberFormat="1" applyFont="1" applyFill="1" applyBorder="1" applyAlignment="1" applyProtection="1">
      <alignment vertical="center" wrapText="1"/>
    </xf>
    <xf numFmtId="0" fontId="8" fillId="7" borderId="3" xfId="0" applyNumberFormat="1" applyFont="1" applyFill="1" applyBorder="1" applyAlignment="1" applyProtection="1">
      <alignment horizontal="left" vertical="center" wrapText="1"/>
    </xf>
    <xf numFmtId="0" fontId="8" fillId="7" borderId="3" xfId="0" applyNumberFormat="1" applyFont="1" applyFill="1" applyBorder="1" applyAlignment="1" applyProtection="1">
      <alignment vertical="center" wrapText="1"/>
    </xf>
    <xf numFmtId="4" fontId="6" fillId="6" borderId="3" xfId="0" applyNumberFormat="1" applyFont="1" applyFill="1" applyBorder="1" applyAlignment="1">
      <alignment horizontal="right"/>
    </xf>
    <xf numFmtId="0" fontId="21" fillId="8" borderId="3" xfId="0" applyNumberFormat="1" applyFont="1" applyFill="1" applyBorder="1" applyAlignment="1" applyProtection="1">
      <alignment horizontal="left" vertical="center" wrapText="1"/>
    </xf>
    <xf numFmtId="4" fontId="5" fillId="8" borderId="3" xfId="0" applyNumberFormat="1" applyFont="1" applyFill="1" applyBorder="1" applyAlignment="1">
      <alignment horizontal="right"/>
    </xf>
    <xf numFmtId="10" fontId="12" fillId="8" borderId="3" xfId="0" applyNumberFormat="1" applyFont="1" applyFill="1" applyBorder="1"/>
    <xf numFmtId="10" fontId="22" fillId="8" borderId="3" xfId="0" applyNumberFormat="1" applyFont="1" applyFill="1" applyBorder="1"/>
    <xf numFmtId="10" fontId="1" fillId="4" borderId="3" xfId="0" applyNumberFormat="1" applyFont="1" applyFill="1" applyBorder="1"/>
    <xf numFmtId="10" fontId="1" fillId="6" borderId="3" xfId="0" applyNumberFormat="1" applyFont="1" applyFill="1" applyBorder="1"/>
    <xf numFmtId="10" fontId="0" fillId="7" borderId="3" xfId="0" applyNumberFormat="1" applyFill="1" applyBorder="1"/>
    <xf numFmtId="0" fontId="3" fillId="2" borderId="4" xfId="0" applyNumberFormat="1" applyFont="1" applyFill="1" applyBorder="1" applyAlignment="1" applyProtection="1">
      <alignment horizontal="left" vertical="center" wrapText="1"/>
    </xf>
    <xf numFmtId="10" fontId="0" fillId="9" borderId="3" xfId="0" applyNumberFormat="1" applyFill="1" applyBorder="1"/>
    <xf numFmtId="4" fontId="0" fillId="0" borderId="3" xfId="0" applyNumberFormat="1" applyBorder="1"/>
    <xf numFmtId="4" fontId="3" fillId="2" borderId="3" xfId="0" applyNumberFormat="1" applyFont="1" applyFill="1" applyBorder="1" applyAlignment="1" applyProtection="1">
      <alignment horizontal="right" wrapText="1"/>
    </xf>
    <xf numFmtId="4" fontId="0" fillId="8" borderId="3" xfId="0" applyNumberFormat="1" applyFill="1" applyBorder="1"/>
    <xf numFmtId="10" fontId="0" fillId="8" borderId="3" xfId="0" applyNumberFormat="1" applyFill="1" applyBorder="1"/>
    <xf numFmtId="0" fontId="10" fillId="9" borderId="3" xfId="0" applyNumberFormat="1" applyFont="1" applyFill="1" applyBorder="1" applyAlignment="1" applyProtection="1">
      <alignment horizontal="left" vertical="center" wrapText="1"/>
    </xf>
    <xf numFmtId="4" fontId="6" fillId="9" borderId="3" xfId="0" applyNumberFormat="1" applyFont="1" applyFill="1" applyBorder="1" applyAlignment="1">
      <alignment horizontal="right"/>
    </xf>
    <xf numFmtId="4" fontId="24" fillId="2" borderId="3" xfId="0" applyNumberFormat="1" applyFont="1" applyFill="1" applyBorder="1" applyAlignment="1">
      <alignment horizontal="right"/>
    </xf>
    <xf numFmtId="4" fontId="25" fillId="0" borderId="3" xfId="0" applyNumberFormat="1" applyFont="1" applyBorder="1"/>
    <xf numFmtId="0" fontId="23" fillId="9" borderId="3" xfId="0" applyNumberFormat="1" applyFont="1" applyFill="1" applyBorder="1" applyAlignment="1" applyProtection="1">
      <alignment horizontal="left" vertical="center" wrapText="1"/>
    </xf>
    <xf numFmtId="0" fontId="8" fillId="2" borderId="3" xfId="0" quotePrefix="1" applyFont="1" applyFill="1" applyBorder="1" applyAlignment="1">
      <alignment vertical="center" wrapText="1"/>
    </xf>
    <xf numFmtId="10" fontId="0" fillId="2" borderId="3" xfId="0" applyNumberFormat="1" applyFill="1" applyBorder="1"/>
    <xf numFmtId="4" fontId="21" fillId="8" borderId="3" xfId="0" applyNumberFormat="1" applyFont="1" applyFill="1" applyBorder="1" applyAlignment="1" applyProtection="1">
      <alignment vertical="center" wrapText="1"/>
    </xf>
    <xf numFmtId="4" fontId="15" fillId="0" borderId="0" xfId="0" applyNumberFormat="1" applyFont="1" applyAlignment="1">
      <alignment vertical="top" wrapText="1"/>
    </xf>
    <xf numFmtId="4" fontId="6" fillId="5" borderId="3" xfId="0" applyNumberFormat="1" applyFont="1" applyFill="1" applyBorder="1" applyAlignment="1">
      <alignment horizontal="right"/>
    </xf>
    <xf numFmtId="4" fontId="6" fillId="2" borderId="3" xfId="0" applyNumberFormat="1" applyFont="1" applyFill="1" applyBorder="1" applyAlignment="1">
      <alignment horizontal="right"/>
    </xf>
    <xf numFmtId="4" fontId="24" fillId="0" borderId="3" xfId="0" applyNumberFormat="1" applyFont="1" applyFill="1" applyBorder="1" applyAlignment="1">
      <alignment horizontal="right"/>
    </xf>
    <xf numFmtId="4" fontId="3" fillId="0" borderId="3" xfId="0" applyNumberFormat="1" applyFont="1" applyFill="1" applyBorder="1" applyAlignment="1">
      <alignment horizontal="right"/>
    </xf>
    <xf numFmtId="4" fontId="6" fillId="0" borderId="3" xfId="0" applyNumberFormat="1" applyFont="1" applyFill="1" applyBorder="1" applyAlignment="1">
      <alignment horizontal="right"/>
    </xf>
    <xf numFmtId="4" fontId="6" fillId="3" borderId="3" xfId="0" applyNumberFormat="1" applyFont="1" applyFill="1" applyBorder="1" applyAlignment="1">
      <alignment horizontal="right"/>
    </xf>
    <xf numFmtId="4" fontId="24" fillId="0" borderId="3" xfId="0" applyNumberFormat="1" applyFont="1" applyFill="1" applyBorder="1" applyAlignment="1" applyProtection="1">
      <alignment horizontal="right" wrapText="1"/>
    </xf>
    <xf numFmtId="10" fontId="0" fillId="0" borderId="3" xfId="0" applyNumberFormat="1" applyFill="1" applyBorder="1"/>
    <xf numFmtId="4" fontId="3" fillId="10" borderId="3" xfId="0" applyNumberFormat="1" applyFont="1" applyFill="1" applyBorder="1" applyAlignment="1">
      <alignment horizontal="right"/>
    </xf>
    <xf numFmtId="0" fontId="10" fillId="8" borderId="3" xfId="0" applyNumberFormat="1" applyFont="1" applyFill="1" applyBorder="1" applyAlignment="1" applyProtection="1">
      <alignment horizontal="left" vertical="center" wrapText="1"/>
    </xf>
    <xf numFmtId="4" fontId="6" fillId="8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10" fontId="6" fillId="8" borderId="3" xfId="0" applyNumberFormat="1" applyFont="1" applyFill="1" applyBorder="1" applyAlignment="1">
      <alignment horizontal="right"/>
    </xf>
    <xf numFmtId="0" fontId="26" fillId="0" borderId="3" xfId="0" applyFont="1" applyBorder="1" applyAlignment="1">
      <alignment horizontal="left" vertical="center" wrapText="1"/>
    </xf>
    <xf numFmtId="0" fontId="26" fillId="10" borderId="3" xfId="0" applyFont="1" applyFill="1" applyBorder="1" applyAlignment="1">
      <alignment horizontal="center" vertical="center" wrapText="1"/>
    </xf>
    <xf numFmtId="10" fontId="6" fillId="0" borderId="3" xfId="0" applyNumberFormat="1" applyFont="1" applyFill="1" applyBorder="1" applyAlignment="1">
      <alignment horizontal="right"/>
    </xf>
    <xf numFmtId="10" fontId="6" fillId="10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10" fontId="6" fillId="3" borderId="3" xfId="0" applyNumberFormat="1" applyFont="1" applyFill="1" applyBorder="1" applyAlignment="1">
      <alignment horizontal="right"/>
    </xf>
    <xf numFmtId="10" fontId="6" fillId="0" borderId="3" xfId="0" applyNumberFormat="1" applyFont="1" applyFill="1" applyBorder="1" applyAlignment="1" applyProtection="1">
      <alignment horizontal="right" wrapText="1"/>
    </xf>
    <xf numFmtId="10" fontId="6" fillId="3" borderId="3" xfId="0" applyNumberFormat="1" applyFont="1" applyFill="1" applyBorder="1" applyAlignment="1" applyProtection="1">
      <alignment horizontal="right" wrapText="1"/>
    </xf>
    <xf numFmtId="4" fontId="8" fillId="0" borderId="3" xfId="0" applyNumberFormat="1" applyFont="1" applyFill="1" applyBorder="1" applyAlignment="1" applyProtection="1">
      <alignment vertical="center" wrapText="1"/>
    </xf>
    <xf numFmtId="10" fontId="6" fillId="0" borderId="3" xfId="0" applyNumberFormat="1" applyFont="1" applyBorder="1" applyAlignment="1">
      <alignment horizontal="right"/>
    </xf>
    <xf numFmtId="4" fontId="8" fillId="0" borderId="3" xfId="0" applyNumberFormat="1" applyFont="1" applyFill="1" applyBorder="1" applyAlignment="1" applyProtection="1">
      <alignment vertical="center"/>
    </xf>
    <xf numFmtId="4" fontId="8" fillId="3" borderId="3" xfId="0" applyNumberFormat="1" applyFont="1" applyFill="1" applyBorder="1" applyAlignment="1" applyProtection="1">
      <alignment vertical="center"/>
    </xf>
    <xf numFmtId="4" fontId="8" fillId="3" borderId="3" xfId="0" applyNumberFormat="1" applyFont="1" applyFill="1" applyBorder="1" applyAlignment="1" applyProtection="1">
      <alignment vertical="center" wrapText="1"/>
    </xf>
    <xf numFmtId="4" fontId="10" fillId="3" borderId="3" xfId="0" applyNumberFormat="1" applyFont="1" applyFill="1" applyBorder="1" applyAlignment="1" applyProtection="1">
      <alignment horizontal="right" wrapText="1"/>
    </xf>
    <xf numFmtId="10" fontId="10" fillId="3" borderId="3" xfId="0" applyNumberFormat="1" applyFont="1" applyFill="1" applyBorder="1" applyAlignment="1" applyProtection="1">
      <alignment horizontal="right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27" fillId="0" borderId="4" xfId="0" applyFont="1" applyBorder="1" applyAlignment="1">
      <alignment horizontal="left" vertical="center" wrapText="1"/>
    </xf>
    <xf numFmtId="4" fontId="24" fillId="2" borderId="4" xfId="0" applyNumberFormat="1" applyFont="1" applyFill="1" applyBorder="1" applyAlignment="1">
      <alignment horizontal="right"/>
    </xf>
    <xf numFmtId="10" fontId="28" fillId="0" borderId="3" xfId="0" applyNumberFormat="1" applyFont="1" applyFill="1" applyBorder="1" applyAlignment="1">
      <alignment horizontal="right"/>
    </xf>
    <xf numFmtId="0" fontId="24" fillId="2" borderId="4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10" fontId="0" fillId="9" borderId="3" xfId="0" applyNumberFormat="1" applyFont="1" applyFill="1" applyBorder="1"/>
    <xf numFmtId="10" fontId="25" fillId="0" borderId="3" xfId="0" applyNumberFormat="1" applyFont="1" applyBorder="1"/>
    <xf numFmtId="0" fontId="10" fillId="0" borderId="0" xfId="0" applyNumberFormat="1" applyFont="1" applyFill="1" applyBorder="1" applyAlignment="1" applyProtection="1">
      <alignment horizontal="left" vertical="top" wrapText="1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0" fillId="0" borderId="1" xfId="0" applyNumberFormat="1" applyFont="1" applyFill="1" applyBorder="1" applyAlignment="1" applyProtection="1">
      <alignment horizontal="left"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6" fillId="0" borderId="3" xfId="0" quotePrefix="1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10" fillId="0" borderId="2" xfId="0" applyNumberFormat="1" applyFont="1" applyFill="1" applyBorder="1" applyAlignment="1" applyProtection="1">
      <alignment horizontal="left" vertical="center" wrapText="1"/>
    </xf>
    <xf numFmtId="0" fontId="6" fillId="3" borderId="1" xfId="0" quotePrefix="1" applyFont="1" applyFill="1" applyBorder="1" applyAlignment="1">
      <alignment horizontal="left" wrapText="1"/>
    </xf>
    <xf numFmtId="0" fontId="6" fillId="3" borderId="2" xfId="0" quotePrefix="1" applyFont="1" applyFill="1" applyBorder="1" applyAlignment="1">
      <alignment horizontal="left" wrapText="1"/>
    </xf>
    <xf numFmtId="0" fontId="6" fillId="3" borderId="4" xfId="0" quotePrefix="1" applyFont="1" applyFill="1" applyBorder="1" applyAlignment="1">
      <alignment horizontal="left" wrapText="1"/>
    </xf>
    <xf numFmtId="0" fontId="5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0" fillId="3" borderId="1" xfId="0" applyNumberFormat="1" applyFont="1" applyFill="1" applyBorder="1" applyAlignment="1" applyProtection="1">
      <alignment horizontal="left" vertical="center" wrapText="1"/>
    </xf>
    <xf numFmtId="0" fontId="8" fillId="3" borderId="2" xfId="0" applyNumberFormat="1" applyFont="1" applyFill="1" applyBorder="1" applyAlignment="1" applyProtection="1">
      <alignment vertical="center" wrapText="1"/>
    </xf>
    <xf numFmtId="0" fontId="8" fillId="3" borderId="2" xfId="0" applyNumberFormat="1" applyFont="1" applyFill="1" applyBorder="1" applyAlignment="1" applyProtection="1">
      <alignment vertical="center"/>
    </xf>
    <xf numFmtId="0" fontId="8" fillId="0" borderId="2" xfId="0" applyNumberFormat="1" applyFont="1" applyFill="1" applyBorder="1" applyAlignment="1" applyProtection="1">
      <alignment vertical="center"/>
    </xf>
    <xf numFmtId="0" fontId="10" fillId="0" borderId="1" xfId="0" quotePrefix="1" applyFont="1" applyFill="1" applyBorder="1" applyAlignment="1">
      <alignment horizontal="left" vertical="center"/>
    </xf>
    <xf numFmtId="0" fontId="16" fillId="0" borderId="3" xfId="0" quotePrefix="1" applyFont="1" applyBorder="1" applyAlignment="1">
      <alignment horizontal="center" wrapText="1"/>
    </xf>
    <xf numFmtId="0" fontId="16" fillId="0" borderId="1" xfId="0" quotePrefix="1" applyFont="1" applyBorder="1" applyAlignment="1">
      <alignment horizontal="center" wrapText="1"/>
    </xf>
    <xf numFmtId="0" fontId="6" fillId="3" borderId="3" xfId="0" quotePrefix="1" applyFont="1" applyFill="1" applyBorder="1" applyAlignment="1">
      <alignment horizontal="left" vertical="center" wrapText="1"/>
    </xf>
    <xf numFmtId="0" fontId="10" fillId="0" borderId="1" xfId="0" quotePrefix="1" applyFont="1" applyBorder="1" applyAlignment="1">
      <alignment horizontal="left" vertical="center"/>
    </xf>
    <xf numFmtId="0" fontId="10" fillId="3" borderId="1" xfId="0" quotePrefix="1" applyNumberFormat="1" applyFont="1" applyFill="1" applyBorder="1" applyAlignment="1" applyProtection="1">
      <alignment horizontal="left" vertical="center" wrapText="1"/>
    </xf>
    <xf numFmtId="0" fontId="10" fillId="0" borderId="1" xfId="0" quotePrefix="1" applyNumberFormat="1" applyFont="1" applyFill="1" applyBorder="1" applyAlignment="1" applyProtection="1">
      <alignment horizontal="left" vertical="center" wrapText="1"/>
    </xf>
    <xf numFmtId="0" fontId="16" fillId="3" borderId="1" xfId="0" applyNumberFormat="1" applyFont="1" applyFill="1" applyBorder="1" applyAlignment="1" applyProtection="1">
      <alignment horizontal="center" vertical="center" wrapText="1"/>
    </xf>
    <xf numFmtId="0" fontId="16" fillId="3" borderId="2" xfId="0" applyNumberFormat="1" applyFont="1" applyFill="1" applyBorder="1" applyAlignment="1" applyProtection="1">
      <alignment horizontal="center" vertical="center" wrapText="1"/>
    </xf>
    <xf numFmtId="0" fontId="16" fillId="3" borderId="4" xfId="0" applyNumberFormat="1" applyFont="1" applyFill="1" applyBorder="1" applyAlignment="1" applyProtection="1">
      <alignment horizontal="center" vertical="center" wrapText="1"/>
    </xf>
    <xf numFmtId="0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2" xfId="0" applyNumberFormat="1" applyFont="1" applyFill="1" applyBorder="1" applyAlignment="1" applyProtection="1">
      <alignment horizontal="center" vertical="center" wrapText="1"/>
    </xf>
    <xf numFmtId="0" fontId="6" fillId="3" borderId="4" xfId="0" applyNumberFormat="1" applyFont="1" applyFill="1" applyBorder="1" applyAlignment="1" applyProtection="1">
      <alignment horizontal="center" vertical="center" wrapText="1"/>
    </xf>
    <xf numFmtId="0" fontId="3" fillId="2" borderId="1" xfId="0" applyNumberFormat="1" applyFont="1" applyFill="1" applyBorder="1" applyAlignment="1" applyProtection="1">
      <alignment horizontal="left" vertical="center" wrapText="1"/>
    </xf>
    <xf numFmtId="0" fontId="3" fillId="2" borderId="2" xfId="0" applyNumberFormat="1" applyFont="1" applyFill="1" applyBorder="1" applyAlignment="1" applyProtection="1">
      <alignment horizontal="left" vertical="center" wrapText="1"/>
    </xf>
    <xf numFmtId="0" fontId="3" fillId="2" borderId="4" xfId="0" applyNumberFormat="1" applyFont="1" applyFill="1" applyBorder="1" applyAlignment="1" applyProtection="1">
      <alignment horizontal="left" vertical="center" wrapText="1"/>
    </xf>
    <xf numFmtId="0" fontId="3" fillId="2" borderId="3" xfId="0" applyNumberFormat="1" applyFont="1" applyFill="1" applyBorder="1" applyAlignment="1" applyProtection="1">
      <alignment horizontal="left" vertical="center" wrapText="1"/>
    </xf>
    <xf numFmtId="0" fontId="6" fillId="10" borderId="1" xfId="0" applyNumberFormat="1" applyFont="1" applyFill="1" applyBorder="1" applyAlignment="1" applyProtection="1">
      <alignment horizontal="center" vertical="center" wrapText="1"/>
    </xf>
    <xf numFmtId="0" fontId="6" fillId="10" borderId="2" xfId="0" applyNumberFormat="1" applyFont="1" applyFill="1" applyBorder="1" applyAlignment="1" applyProtection="1">
      <alignment horizontal="center" vertical="center" wrapText="1"/>
    </xf>
    <xf numFmtId="0" fontId="6" fillId="10" borderId="4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Alignment="1">
      <alignment horizontal="center"/>
    </xf>
    <xf numFmtId="0" fontId="6" fillId="8" borderId="1" xfId="0" applyNumberFormat="1" applyFont="1" applyFill="1" applyBorder="1" applyAlignment="1" applyProtection="1">
      <alignment horizontal="left" vertical="center" wrapText="1"/>
    </xf>
    <xf numFmtId="0" fontId="6" fillId="8" borderId="2" xfId="0" applyNumberFormat="1" applyFont="1" applyFill="1" applyBorder="1" applyAlignment="1" applyProtection="1">
      <alignment horizontal="left" vertical="center" wrapText="1"/>
    </xf>
    <xf numFmtId="0" fontId="6" fillId="8" borderId="4" xfId="0" applyNumberFormat="1" applyFont="1" applyFill="1" applyBorder="1" applyAlignment="1" applyProtection="1">
      <alignment horizontal="left" vertical="center" wrapText="1"/>
    </xf>
    <xf numFmtId="0" fontId="6" fillId="2" borderId="1" xfId="0" applyNumberFormat="1" applyFont="1" applyFill="1" applyBorder="1" applyAlignment="1" applyProtection="1">
      <alignment horizontal="left" vertical="center" wrapText="1"/>
    </xf>
    <xf numFmtId="0" fontId="6" fillId="2" borderId="2" xfId="0" applyNumberFormat="1" applyFont="1" applyFill="1" applyBorder="1" applyAlignment="1" applyProtection="1">
      <alignment horizontal="left" vertical="center" wrapText="1"/>
    </xf>
    <xf numFmtId="0" fontId="6" fillId="2" borderId="4" xfId="0" applyNumberFormat="1" applyFont="1" applyFill="1" applyBorder="1" applyAlignment="1" applyProtection="1">
      <alignment horizontal="left" vertical="center" wrapText="1"/>
    </xf>
  </cellXfs>
  <cellStyles count="2">
    <cellStyle name="Normalno" xfId="0" builtinId="0"/>
    <cellStyle name="Obično_List4" xfId="1"/>
  </cellStyles>
  <dxfs count="0"/>
  <tableStyles count="0" defaultTableStyle="TableStyleMedium2" defaultPivotStyle="PivotStyleLight16"/>
  <colors>
    <mruColors>
      <color rgb="FF5F9E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5"/>
  <sheetViews>
    <sheetView topLeftCell="H1" workbookViewId="0">
      <selection activeCell="G16" sqref="G16"/>
    </sheetView>
  </sheetViews>
  <sheetFormatPr defaultRowHeight="15" x14ac:dyDescent="0.25"/>
  <cols>
    <col min="6" max="10" width="25.28515625" customWidth="1"/>
    <col min="11" max="12" width="15.7109375" customWidth="1"/>
    <col min="13" max="13" width="25.28515625" customWidth="1"/>
  </cols>
  <sheetData>
    <row r="1" spans="2:13" ht="42" customHeight="1" x14ac:dyDescent="0.25">
      <c r="B1" s="172" t="s">
        <v>22</v>
      </c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32"/>
    </row>
    <row r="2" spans="2:13" ht="18" customHeight="1" x14ac:dyDescent="0.25">
      <c r="B2" s="3"/>
      <c r="C2" s="3"/>
      <c r="D2" s="3"/>
      <c r="E2" s="3"/>
      <c r="F2" s="3"/>
      <c r="G2" s="19"/>
      <c r="H2" s="3"/>
      <c r="I2" s="19"/>
      <c r="J2" s="3"/>
      <c r="K2" s="3"/>
      <c r="L2" s="19"/>
      <c r="M2" s="3"/>
    </row>
    <row r="3" spans="2:13" ht="15.75" customHeight="1" x14ac:dyDescent="0.25">
      <c r="B3" s="172" t="s">
        <v>11</v>
      </c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31"/>
    </row>
    <row r="4" spans="2:13" ht="18" x14ac:dyDescent="0.25">
      <c r="B4" s="3"/>
      <c r="C4" s="3"/>
      <c r="D4" s="3"/>
      <c r="E4" s="3"/>
      <c r="F4" s="3"/>
      <c r="G4" s="19"/>
      <c r="H4" s="3"/>
      <c r="I4" s="19"/>
      <c r="J4" s="3"/>
      <c r="K4" s="3"/>
      <c r="L4" s="19"/>
      <c r="M4" s="4"/>
    </row>
    <row r="5" spans="2:13" ht="18" customHeight="1" x14ac:dyDescent="0.25">
      <c r="B5" s="172" t="s">
        <v>58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30"/>
    </row>
    <row r="6" spans="2:13" ht="18" customHeight="1" x14ac:dyDescent="0.25"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30"/>
    </row>
    <row r="7" spans="2:13" ht="18" customHeight="1" x14ac:dyDescent="0.25">
      <c r="B7" s="162" t="s">
        <v>70</v>
      </c>
      <c r="C7" s="162"/>
      <c r="D7" s="162"/>
      <c r="E7" s="162"/>
      <c r="F7" s="162"/>
      <c r="G7" s="5"/>
      <c r="H7" s="6"/>
      <c r="I7" s="6"/>
      <c r="J7" s="6"/>
      <c r="K7" s="37"/>
      <c r="L7" s="37"/>
    </row>
    <row r="8" spans="2:13" ht="25.5" x14ac:dyDescent="0.25">
      <c r="B8" s="165" t="s">
        <v>7</v>
      </c>
      <c r="C8" s="165"/>
      <c r="D8" s="165"/>
      <c r="E8" s="165"/>
      <c r="F8" s="165"/>
      <c r="G8" s="34" t="s">
        <v>200</v>
      </c>
      <c r="H8" s="34" t="s">
        <v>57</v>
      </c>
      <c r="I8" s="34" t="s">
        <v>54</v>
      </c>
      <c r="J8" s="34" t="s">
        <v>204</v>
      </c>
      <c r="K8" s="34" t="s">
        <v>23</v>
      </c>
      <c r="L8" s="34" t="s">
        <v>55</v>
      </c>
    </row>
    <row r="9" spans="2:13" x14ac:dyDescent="0.25">
      <c r="B9" s="179">
        <v>1</v>
      </c>
      <c r="C9" s="179"/>
      <c r="D9" s="179"/>
      <c r="E9" s="179"/>
      <c r="F9" s="180"/>
      <c r="G9" s="41">
        <v>2</v>
      </c>
      <c r="H9" s="40">
        <v>3</v>
      </c>
      <c r="I9" s="40">
        <v>4</v>
      </c>
      <c r="J9" s="40">
        <v>5</v>
      </c>
      <c r="K9" s="40" t="s">
        <v>37</v>
      </c>
      <c r="L9" s="40" t="s">
        <v>38</v>
      </c>
    </row>
    <row r="10" spans="2:13" x14ac:dyDescent="0.25">
      <c r="B10" s="163" t="s">
        <v>25</v>
      </c>
      <c r="C10" s="164"/>
      <c r="D10" s="164"/>
      <c r="E10" s="164"/>
      <c r="F10" s="177"/>
      <c r="G10" s="137">
        <v>632176.41</v>
      </c>
      <c r="H10" s="117">
        <v>735891.43</v>
      </c>
      <c r="I10" s="117">
        <v>735891.43</v>
      </c>
      <c r="J10" s="117">
        <v>706289.8</v>
      </c>
      <c r="K10" s="129">
        <f t="shared" ref="K10:K15" si="0">J10/G10</f>
        <v>1.117235298292766</v>
      </c>
      <c r="L10" s="129">
        <f t="shared" ref="L10:L15" si="1">J10/I10</f>
        <v>0.95977446020807711</v>
      </c>
    </row>
    <row r="11" spans="2:13" x14ac:dyDescent="0.25">
      <c r="B11" s="178" t="s">
        <v>24</v>
      </c>
      <c r="C11" s="177"/>
      <c r="D11" s="177"/>
      <c r="E11" s="177"/>
      <c r="F11" s="177"/>
      <c r="G11" s="137">
        <v>190.38</v>
      </c>
      <c r="H11" s="117">
        <v>213.02</v>
      </c>
      <c r="I11" s="117">
        <v>213.02</v>
      </c>
      <c r="J11" s="117">
        <v>235.69</v>
      </c>
      <c r="K11" s="129">
        <f t="shared" si="0"/>
        <v>1.2379976888328605</v>
      </c>
      <c r="L11" s="129">
        <f t="shared" si="1"/>
        <v>1.1064219322129376</v>
      </c>
    </row>
    <row r="12" spans="2:13" x14ac:dyDescent="0.25">
      <c r="B12" s="174" t="s">
        <v>0</v>
      </c>
      <c r="C12" s="175"/>
      <c r="D12" s="175"/>
      <c r="E12" s="175"/>
      <c r="F12" s="176"/>
      <c r="G12" s="138">
        <f>G10+G11</f>
        <v>632366.79</v>
      </c>
      <c r="H12" s="118">
        <f>H10+H11</f>
        <v>736104.45000000007</v>
      </c>
      <c r="I12" s="118">
        <f t="shared" ref="I12:J12" si="2">I10+I11</f>
        <v>736104.45000000007</v>
      </c>
      <c r="J12" s="118">
        <f t="shared" si="2"/>
        <v>706525.49</v>
      </c>
      <c r="K12" s="132">
        <f t="shared" si="0"/>
        <v>1.1172716549520254</v>
      </c>
      <c r="L12" s="132">
        <f t="shared" si="1"/>
        <v>0.95981689826763028</v>
      </c>
    </row>
    <row r="13" spans="2:13" x14ac:dyDescent="0.25">
      <c r="B13" s="184" t="s">
        <v>26</v>
      </c>
      <c r="C13" s="164"/>
      <c r="D13" s="164"/>
      <c r="E13" s="164"/>
      <c r="F13" s="164"/>
      <c r="G13" s="135">
        <v>579234.57999999996</v>
      </c>
      <c r="H13" s="117">
        <v>687873.9</v>
      </c>
      <c r="I13" s="117">
        <v>687873.9</v>
      </c>
      <c r="J13" s="117">
        <v>650702.94999999995</v>
      </c>
      <c r="K13" s="133">
        <f t="shared" si="0"/>
        <v>1.123384156380995</v>
      </c>
      <c r="L13" s="133">
        <f t="shared" si="1"/>
        <v>0.94596255214800262</v>
      </c>
    </row>
    <row r="14" spans="2:13" x14ac:dyDescent="0.25">
      <c r="B14" s="182" t="s">
        <v>27</v>
      </c>
      <c r="C14" s="177"/>
      <c r="D14" s="177"/>
      <c r="E14" s="177"/>
      <c r="F14" s="177"/>
      <c r="G14" s="137">
        <v>49471.43</v>
      </c>
      <c r="H14" s="131">
        <v>48230.55</v>
      </c>
      <c r="I14" s="131">
        <v>48230.55</v>
      </c>
      <c r="J14" s="131">
        <v>51850.5</v>
      </c>
      <c r="K14" s="133">
        <f t="shared" si="0"/>
        <v>1.0480897762607631</v>
      </c>
      <c r="L14" s="133">
        <f t="shared" si="1"/>
        <v>1.075055125848658</v>
      </c>
    </row>
    <row r="15" spans="2:13" x14ac:dyDescent="0.25">
      <c r="B15" s="24" t="s">
        <v>1</v>
      </c>
      <c r="C15" s="25"/>
      <c r="D15" s="25"/>
      <c r="E15" s="25"/>
      <c r="F15" s="25"/>
      <c r="G15" s="138">
        <f>G13+G14</f>
        <v>628706.01</v>
      </c>
      <c r="H15" s="118">
        <f>H14+H13</f>
        <v>736104.45000000007</v>
      </c>
      <c r="I15" s="118">
        <f t="shared" ref="I15:J15" si="3">I14+I13</f>
        <v>736104.45000000007</v>
      </c>
      <c r="J15" s="118">
        <f t="shared" si="3"/>
        <v>702553.45</v>
      </c>
      <c r="K15" s="132">
        <f t="shared" si="0"/>
        <v>1.1174594147748007</v>
      </c>
      <c r="L15" s="132">
        <f t="shared" si="1"/>
        <v>0.95442087057074565</v>
      </c>
    </row>
    <row r="16" spans="2:13" x14ac:dyDescent="0.25">
      <c r="B16" s="183" t="s">
        <v>2</v>
      </c>
      <c r="C16" s="175"/>
      <c r="D16" s="175"/>
      <c r="E16" s="175"/>
      <c r="F16" s="175"/>
      <c r="G16" s="139">
        <f>G12-G15</f>
        <v>3660.7800000000279</v>
      </c>
      <c r="H16" s="140">
        <f>H12-H15</f>
        <v>0</v>
      </c>
      <c r="I16" s="140">
        <f>I12-I15</f>
        <v>0</v>
      </c>
      <c r="J16" s="140">
        <f>J12-J15</f>
        <v>3972.0400000000373</v>
      </c>
      <c r="K16" s="141"/>
      <c r="L16" s="134"/>
    </row>
    <row r="17" spans="1:49" ht="18" x14ac:dyDescent="0.25">
      <c r="B17" s="19"/>
      <c r="C17" s="18"/>
      <c r="D17" s="18"/>
      <c r="E17" s="18"/>
      <c r="F17" s="18"/>
      <c r="G17" s="18"/>
      <c r="H17" s="18"/>
      <c r="I17" s="18"/>
      <c r="J17" s="18"/>
      <c r="K17" s="1"/>
      <c r="L17" s="1"/>
      <c r="M17" s="1"/>
    </row>
    <row r="18" spans="1:49" ht="18" customHeight="1" x14ac:dyDescent="0.25">
      <c r="B18" s="162" t="s">
        <v>64</v>
      </c>
      <c r="C18" s="162"/>
      <c r="D18" s="162"/>
      <c r="E18" s="162"/>
      <c r="F18" s="162"/>
      <c r="G18" s="18"/>
      <c r="H18" s="7"/>
      <c r="I18" s="18"/>
      <c r="J18" s="7"/>
      <c r="K18" s="1"/>
      <c r="L18" s="1"/>
      <c r="M18" s="1"/>
    </row>
    <row r="19" spans="1:49" ht="25.5" x14ac:dyDescent="0.25">
      <c r="B19" s="165" t="s">
        <v>7</v>
      </c>
      <c r="C19" s="165"/>
      <c r="D19" s="165"/>
      <c r="E19" s="165"/>
      <c r="F19" s="165"/>
      <c r="G19" s="34" t="s">
        <v>200</v>
      </c>
      <c r="H19" s="2" t="s">
        <v>57</v>
      </c>
      <c r="I19" s="2" t="s">
        <v>54</v>
      </c>
      <c r="J19" s="2" t="s">
        <v>208</v>
      </c>
      <c r="K19" s="2" t="s">
        <v>23</v>
      </c>
      <c r="L19" s="2" t="s">
        <v>55</v>
      </c>
    </row>
    <row r="20" spans="1:49" x14ac:dyDescent="0.25">
      <c r="B20" s="166">
        <v>1</v>
      </c>
      <c r="C20" s="167"/>
      <c r="D20" s="167"/>
      <c r="E20" s="167"/>
      <c r="F20" s="167"/>
      <c r="G20" s="42">
        <v>2</v>
      </c>
      <c r="H20" s="40">
        <v>3</v>
      </c>
      <c r="I20" s="40">
        <v>4</v>
      </c>
      <c r="J20" s="40">
        <v>5</v>
      </c>
      <c r="K20" s="40" t="s">
        <v>37</v>
      </c>
      <c r="L20" s="40" t="s">
        <v>38</v>
      </c>
    </row>
    <row r="21" spans="1:49" ht="15.75" customHeight="1" x14ac:dyDescent="0.25">
      <c r="B21" s="163" t="s">
        <v>28</v>
      </c>
      <c r="C21" s="168"/>
      <c r="D21" s="168"/>
      <c r="E21" s="168"/>
      <c r="F21" s="168"/>
      <c r="G21" s="35"/>
      <c r="H21" s="23"/>
      <c r="I21" s="23"/>
      <c r="J21" s="23"/>
      <c r="K21" s="23"/>
      <c r="L21" s="23"/>
    </row>
    <row r="22" spans="1:49" x14ac:dyDescent="0.25">
      <c r="B22" s="163" t="s">
        <v>29</v>
      </c>
      <c r="C22" s="164"/>
      <c r="D22" s="164"/>
      <c r="E22" s="164"/>
      <c r="F22" s="164"/>
      <c r="G22" s="33"/>
      <c r="H22" s="23"/>
      <c r="I22" s="23"/>
      <c r="J22" s="23"/>
      <c r="K22" s="23"/>
      <c r="L22" s="23"/>
    </row>
    <row r="23" spans="1:49" ht="15" customHeight="1" x14ac:dyDescent="0.25">
      <c r="B23" s="169" t="s">
        <v>56</v>
      </c>
      <c r="C23" s="170"/>
      <c r="D23" s="170"/>
      <c r="E23" s="170"/>
      <c r="F23" s="171"/>
      <c r="G23" s="44"/>
      <c r="H23" s="45"/>
      <c r="I23" s="45"/>
      <c r="J23" s="45"/>
      <c r="K23" s="45"/>
      <c r="L23" s="45"/>
    </row>
    <row r="24" spans="1:49" s="46" customFormat="1" ht="15" customHeight="1" x14ac:dyDescent="0.25">
      <c r="A24"/>
      <c r="B24" s="163" t="s">
        <v>16</v>
      </c>
      <c r="C24" s="164"/>
      <c r="D24" s="164"/>
      <c r="E24" s="164"/>
      <c r="F24" s="164"/>
      <c r="G24" s="135">
        <v>594.73</v>
      </c>
      <c r="H24" s="131">
        <v>0</v>
      </c>
      <c r="I24" s="131">
        <v>317.63</v>
      </c>
      <c r="J24" s="131">
        <v>0</v>
      </c>
      <c r="K24" s="136">
        <f>J24/G24</f>
        <v>0</v>
      </c>
      <c r="L24" s="136">
        <f>J24/I24</f>
        <v>0</v>
      </c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</row>
    <row r="25" spans="1:49" s="46" customFormat="1" ht="15" customHeight="1" x14ac:dyDescent="0.25">
      <c r="A25"/>
      <c r="B25" s="163" t="s">
        <v>63</v>
      </c>
      <c r="C25" s="164"/>
      <c r="D25" s="164"/>
      <c r="E25" s="164"/>
      <c r="F25" s="164"/>
      <c r="G25" s="33"/>
      <c r="H25" s="23"/>
      <c r="I25" s="23"/>
      <c r="J25" s="23"/>
      <c r="K25" s="23"/>
      <c r="L25" s="23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</row>
    <row r="26" spans="1:49" s="59" customFormat="1" x14ac:dyDescent="0.25">
      <c r="A26" s="57"/>
      <c r="B26" s="169" t="s">
        <v>65</v>
      </c>
      <c r="C26" s="170"/>
      <c r="D26" s="170"/>
      <c r="E26" s="170"/>
      <c r="F26" s="171"/>
      <c r="G26" s="44"/>
      <c r="H26" s="58"/>
      <c r="I26" s="58"/>
      <c r="J26" s="58"/>
      <c r="K26" s="58"/>
      <c r="L26" s="58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  <c r="AD26" s="57"/>
      <c r="AE26" s="57"/>
      <c r="AF26" s="57"/>
      <c r="AG26" s="57"/>
      <c r="AH26" s="57"/>
      <c r="AI26" s="57"/>
      <c r="AJ26" s="57"/>
      <c r="AK26" s="57"/>
      <c r="AL26" s="57"/>
      <c r="AM26" s="57"/>
      <c r="AN26" s="57"/>
      <c r="AO26" s="57"/>
      <c r="AP26" s="57"/>
      <c r="AQ26" s="57"/>
      <c r="AR26" s="57"/>
      <c r="AS26" s="57"/>
      <c r="AT26" s="57"/>
      <c r="AU26" s="57"/>
      <c r="AV26" s="57"/>
      <c r="AW26" s="57"/>
    </row>
    <row r="27" spans="1:49" ht="15.75" x14ac:dyDescent="0.25">
      <c r="B27" s="181" t="s">
        <v>66</v>
      </c>
      <c r="C27" s="181"/>
      <c r="D27" s="181"/>
      <c r="E27" s="181"/>
      <c r="F27" s="181"/>
      <c r="G27" s="47"/>
      <c r="H27" s="48"/>
      <c r="I27" s="48"/>
      <c r="J27" s="48"/>
      <c r="K27" s="48"/>
      <c r="L27" s="48"/>
    </row>
    <row r="29" spans="1:49" x14ac:dyDescent="0.25"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43"/>
    </row>
    <row r="30" spans="1:49" x14ac:dyDescent="0.25">
      <c r="B30" s="161" t="s">
        <v>67</v>
      </c>
      <c r="C30" s="161"/>
      <c r="D30" s="161"/>
      <c r="E30" s="161"/>
      <c r="F30" s="161"/>
      <c r="G30" s="161"/>
      <c r="H30" s="161"/>
      <c r="I30" s="161"/>
      <c r="J30" s="161"/>
      <c r="K30" s="161"/>
      <c r="L30" s="161"/>
    </row>
    <row r="31" spans="1:49" ht="15" customHeight="1" x14ac:dyDescent="0.25">
      <c r="B31" s="161" t="s">
        <v>68</v>
      </c>
      <c r="C31" s="161"/>
      <c r="D31" s="161"/>
      <c r="E31" s="161"/>
      <c r="F31" s="161"/>
      <c r="G31" s="161"/>
      <c r="H31" s="161"/>
      <c r="I31" s="161"/>
      <c r="J31" s="161"/>
      <c r="K31" s="161"/>
      <c r="L31" s="161"/>
    </row>
    <row r="32" spans="1:49" ht="15" customHeight="1" x14ac:dyDescent="0.25">
      <c r="B32" s="161" t="s">
        <v>61</v>
      </c>
      <c r="C32" s="161"/>
      <c r="D32" s="161"/>
      <c r="E32" s="161"/>
      <c r="F32" s="161"/>
      <c r="G32" s="161"/>
      <c r="H32" s="161"/>
      <c r="I32" s="161"/>
      <c r="J32" s="161"/>
      <c r="K32" s="161"/>
      <c r="L32" s="161"/>
    </row>
    <row r="33" spans="2:12" ht="36.75" customHeight="1" x14ac:dyDescent="0.25"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</row>
    <row r="34" spans="2:12" ht="15" customHeight="1" x14ac:dyDescent="0.25">
      <c r="B34" s="173" t="s">
        <v>69</v>
      </c>
      <c r="C34" s="173"/>
      <c r="D34" s="173"/>
      <c r="E34" s="173"/>
      <c r="F34" s="173"/>
      <c r="G34" s="173"/>
      <c r="H34" s="173"/>
      <c r="I34" s="173"/>
      <c r="J34" s="173"/>
      <c r="K34" s="173"/>
      <c r="L34" s="173"/>
    </row>
    <row r="35" spans="2:12" x14ac:dyDescent="0.25">
      <c r="B35" s="173"/>
      <c r="C35" s="173"/>
      <c r="D35" s="173"/>
      <c r="E35" s="173"/>
      <c r="F35" s="173"/>
      <c r="G35" s="173"/>
      <c r="H35" s="173"/>
      <c r="I35" s="173"/>
      <c r="J35" s="173"/>
      <c r="K35" s="173"/>
      <c r="L35" s="173"/>
    </row>
  </sheetData>
  <mergeCells count="26">
    <mergeCell ref="B5:L5"/>
    <mergeCell ref="B3:L3"/>
    <mergeCell ref="B1:L1"/>
    <mergeCell ref="B32:L33"/>
    <mergeCell ref="B34:L35"/>
    <mergeCell ref="B12:F12"/>
    <mergeCell ref="B22:F22"/>
    <mergeCell ref="B10:F10"/>
    <mergeCell ref="B11:F11"/>
    <mergeCell ref="B8:F8"/>
    <mergeCell ref="B9:F9"/>
    <mergeCell ref="B27:F27"/>
    <mergeCell ref="B14:F14"/>
    <mergeCell ref="B16:F16"/>
    <mergeCell ref="B13:F13"/>
    <mergeCell ref="B30:L30"/>
    <mergeCell ref="B31:L31"/>
    <mergeCell ref="B7:F7"/>
    <mergeCell ref="B18:F18"/>
    <mergeCell ref="B24:F24"/>
    <mergeCell ref="B25:F25"/>
    <mergeCell ref="B19:F19"/>
    <mergeCell ref="B20:F20"/>
    <mergeCell ref="B21:F21"/>
    <mergeCell ref="B26:F26"/>
    <mergeCell ref="B23:F23"/>
  </mergeCells>
  <pageMargins left="0.7" right="0.7" top="0.75" bottom="0.75" header="0.3" footer="0.3"/>
  <pageSetup paperSize="9" scale="7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87"/>
  <sheetViews>
    <sheetView topLeftCell="E34" zoomScale="85" zoomScaleNormal="85" workbookViewId="0">
      <selection activeCell="J38" sqref="J38"/>
    </sheetView>
  </sheetViews>
  <sheetFormatPr defaultRowHeight="15" x14ac:dyDescent="0.25"/>
  <cols>
    <col min="1" max="1" width="2.42578125" customWidth="1"/>
    <col min="2" max="2" width="3.28515625" customWidth="1"/>
    <col min="3" max="3" width="3.7109375" customWidth="1"/>
    <col min="4" max="4" width="4.85546875" customWidth="1"/>
    <col min="5" max="5" width="6" customWidth="1"/>
    <col min="6" max="6" width="49.5703125" customWidth="1"/>
    <col min="7" max="7" width="16.7109375" customWidth="1"/>
    <col min="8" max="8" width="15.5703125" customWidth="1"/>
    <col min="9" max="9" width="14.7109375" customWidth="1"/>
    <col min="10" max="10" width="16" customWidth="1"/>
    <col min="11" max="12" width="15.7109375" customWidth="1"/>
  </cols>
  <sheetData>
    <row r="1" spans="2:12" ht="18" x14ac:dyDescent="0.25">
      <c r="B1" s="3"/>
      <c r="C1" s="3"/>
      <c r="D1" s="3"/>
      <c r="E1" s="19"/>
      <c r="F1" s="3"/>
      <c r="G1" s="3"/>
      <c r="H1" s="3"/>
      <c r="I1" s="3"/>
      <c r="J1" s="3"/>
      <c r="K1" s="3"/>
      <c r="L1" s="19"/>
    </row>
    <row r="2" spans="2:12" ht="15.75" customHeight="1" x14ac:dyDescent="0.25">
      <c r="B2" s="172" t="s">
        <v>11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2:12" ht="18" x14ac:dyDescent="0.25">
      <c r="B3" s="3"/>
      <c r="C3" s="3"/>
      <c r="D3" s="3"/>
      <c r="E3" s="19"/>
      <c r="F3" s="3"/>
      <c r="G3" s="3"/>
      <c r="H3" s="3"/>
      <c r="I3" s="3"/>
      <c r="J3" s="4"/>
      <c r="K3" s="4"/>
      <c r="L3" s="4"/>
    </row>
    <row r="4" spans="2:12" ht="15.75" customHeight="1" x14ac:dyDescent="0.25">
      <c r="B4" s="172" t="s">
        <v>60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5" spans="2:12" ht="18" x14ac:dyDescent="0.25">
      <c r="B5" s="3"/>
      <c r="C5" s="3"/>
      <c r="D5" s="3"/>
      <c r="E5" s="19"/>
      <c r="F5" s="3"/>
      <c r="G5" s="3"/>
      <c r="H5" s="3"/>
      <c r="I5" s="3"/>
      <c r="J5" s="4"/>
      <c r="K5" s="4"/>
      <c r="L5" s="4"/>
    </row>
    <row r="6" spans="2:12" ht="15.75" customHeight="1" x14ac:dyDescent="0.25">
      <c r="B6" s="172" t="s">
        <v>39</v>
      </c>
      <c r="C6" s="172"/>
      <c r="D6" s="172"/>
      <c r="E6" s="172"/>
      <c r="F6" s="172"/>
      <c r="G6" s="172"/>
      <c r="H6" s="172"/>
      <c r="I6" s="172"/>
      <c r="J6" s="172"/>
      <c r="K6" s="172"/>
      <c r="L6" s="172"/>
    </row>
    <row r="7" spans="2:12" ht="18" x14ac:dyDescent="0.25">
      <c r="B7" s="3"/>
      <c r="C7" s="3"/>
      <c r="D7" s="3"/>
      <c r="E7" s="19"/>
      <c r="F7" s="3"/>
      <c r="G7" s="3"/>
      <c r="H7" s="3"/>
      <c r="I7" s="3"/>
      <c r="J7" s="4"/>
      <c r="K7" s="4"/>
      <c r="L7" s="4"/>
    </row>
    <row r="8" spans="2:12" ht="58.5" customHeight="1" x14ac:dyDescent="0.25">
      <c r="B8" s="188" t="s">
        <v>7</v>
      </c>
      <c r="C8" s="189"/>
      <c r="D8" s="189"/>
      <c r="E8" s="189"/>
      <c r="F8" s="190"/>
      <c r="G8" s="45" t="s">
        <v>201</v>
      </c>
      <c r="H8" s="45" t="s">
        <v>57</v>
      </c>
      <c r="I8" s="45" t="s">
        <v>54</v>
      </c>
      <c r="J8" s="45" t="s">
        <v>205</v>
      </c>
      <c r="K8" s="45" t="s">
        <v>23</v>
      </c>
      <c r="L8" s="45" t="s">
        <v>55</v>
      </c>
    </row>
    <row r="9" spans="2:12" x14ac:dyDescent="0.25">
      <c r="B9" s="185">
        <v>1</v>
      </c>
      <c r="C9" s="186"/>
      <c r="D9" s="186"/>
      <c r="E9" s="186"/>
      <c r="F9" s="187"/>
      <c r="G9" s="49">
        <v>2</v>
      </c>
      <c r="H9" s="49">
        <v>3</v>
      </c>
      <c r="I9" s="49">
        <v>4</v>
      </c>
      <c r="J9" s="49">
        <v>5</v>
      </c>
      <c r="K9" s="49" t="s">
        <v>37</v>
      </c>
      <c r="L9" s="49" t="s">
        <v>38</v>
      </c>
    </row>
    <row r="10" spans="2:12" ht="15.75" x14ac:dyDescent="0.25">
      <c r="B10" s="91"/>
      <c r="C10" s="91"/>
      <c r="D10" s="91"/>
      <c r="E10" s="91"/>
      <c r="F10" s="91" t="s">
        <v>53</v>
      </c>
      <c r="G10" s="92">
        <f>G11+G27+G31</f>
        <v>632366.78999999992</v>
      </c>
      <c r="H10" s="92">
        <f>H11+H27+H31</f>
        <v>736104.45000000007</v>
      </c>
      <c r="I10" s="92">
        <f>I11+I27+I31</f>
        <v>736104.45000000007</v>
      </c>
      <c r="J10" s="92">
        <f>J11+J27+J31</f>
        <v>706525.49</v>
      </c>
      <c r="K10" s="93">
        <f>(J10/G10)</f>
        <v>1.1172716549520256</v>
      </c>
      <c r="L10" s="93">
        <f>(J10/I10)</f>
        <v>0.95981689826763028</v>
      </c>
    </row>
    <row r="11" spans="2:12" x14ac:dyDescent="0.25">
      <c r="B11" s="60">
        <v>6</v>
      </c>
      <c r="C11" s="60"/>
      <c r="D11" s="60"/>
      <c r="E11" s="60"/>
      <c r="F11" s="60" t="s">
        <v>3</v>
      </c>
      <c r="G11" s="70">
        <f>G12+G15+G18+G23</f>
        <v>632176.40999999992</v>
      </c>
      <c r="H11" s="70">
        <f>H12+H15+H18+H23</f>
        <v>735573.8</v>
      </c>
      <c r="I11" s="70">
        <f>I12+I15+I18+I23</f>
        <v>735573.8</v>
      </c>
      <c r="J11" s="70">
        <f t="shared" ref="J11" si="0">J12+J15+J18+J23</f>
        <v>705972.17</v>
      </c>
      <c r="K11" s="75">
        <f t="shared" ref="K11:K33" si="1">(J11/G11)</f>
        <v>1.1167328594244763</v>
      </c>
      <c r="L11" s="75">
        <f t="shared" ref="L11:L33" si="2">(J11/I11)</f>
        <v>0.95975709031507106</v>
      </c>
    </row>
    <row r="12" spans="2:12" ht="25.5" x14ac:dyDescent="0.25">
      <c r="B12" s="10"/>
      <c r="C12" s="65">
        <v>63</v>
      </c>
      <c r="D12" s="65"/>
      <c r="E12" s="65"/>
      <c r="F12" s="65" t="s">
        <v>15</v>
      </c>
      <c r="G12" s="71">
        <f>G13</f>
        <v>29939.62</v>
      </c>
      <c r="H12" s="71">
        <f>H13</f>
        <v>35708.410000000003</v>
      </c>
      <c r="I12" s="71">
        <f t="shared" ref="I12:J13" si="3">I13</f>
        <v>35708.410000000003</v>
      </c>
      <c r="J12" s="71">
        <f t="shared" si="3"/>
        <v>30318.36</v>
      </c>
      <c r="K12" s="76">
        <f t="shared" si="1"/>
        <v>1.0126501271559225</v>
      </c>
      <c r="L12" s="76">
        <f t="shared" si="2"/>
        <v>0.84905376632563578</v>
      </c>
    </row>
    <row r="13" spans="2:12" x14ac:dyDescent="0.25">
      <c r="B13" s="11"/>
      <c r="C13" s="11"/>
      <c r="D13" s="78">
        <v>631</v>
      </c>
      <c r="E13" s="78"/>
      <c r="F13" s="78" t="s">
        <v>30</v>
      </c>
      <c r="G13" s="79">
        <f>G14</f>
        <v>29939.62</v>
      </c>
      <c r="H13" s="79">
        <f>H14</f>
        <v>35708.410000000003</v>
      </c>
      <c r="I13" s="79">
        <f t="shared" si="3"/>
        <v>35708.410000000003</v>
      </c>
      <c r="J13" s="79">
        <f t="shared" si="3"/>
        <v>30318.36</v>
      </c>
      <c r="K13" s="77">
        <f t="shared" si="1"/>
        <v>1.0126501271559225</v>
      </c>
      <c r="L13" s="77">
        <f t="shared" si="2"/>
        <v>0.84905376632563578</v>
      </c>
    </row>
    <row r="14" spans="2:12" ht="25.5" x14ac:dyDescent="0.25">
      <c r="B14" s="11"/>
      <c r="C14" s="11"/>
      <c r="D14" s="11"/>
      <c r="E14" s="12">
        <v>6361</v>
      </c>
      <c r="F14" s="17" t="s">
        <v>71</v>
      </c>
      <c r="G14" s="69">
        <v>29939.62</v>
      </c>
      <c r="H14" s="69">
        <v>35708.410000000003</v>
      </c>
      <c r="I14" s="69">
        <v>35708.410000000003</v>
      </c>
      <c r="J14" s="69">
        <v>30318.36</v>
      </c>
      <c r="K14" s="74">
        <f t="shared" si="1"/>
        <v>1.0126501271559225</v>
      </c>
      <c r="L14" s="74">
        <f t="shared" si="2"/>
        <v>0.84905376632563578</v>
      </c>
    </row>
    <row r="15" spans="2:12" ht="25.5" x14ac:dyDescent="0.25">
      <c r="B15" s="11"/>
      <c r="C15" s="66">
        <v>65</v>
      </c>
      <c r="D15" s="67"/>
      <c r="E15" s="67"/>
      <c r="F15" s="65" t="s">
        <v>72</v>
      </c>
      <c r="G15" s="71">
        <f>G16</f>
        <v>15355.44</v>
      </c>
      <c r="H15" s="71">
        <f>H16</f>
        <v>18142.54</v>
      </c>
      <c r="I15" s="71">
        <f t="shared" ref="I15:J16" si="4">I16</f>
        <v>18142.54</v>
      </c>
      <c r="J15" s="71">
        <f t="shared" si="4"/>
        <v>18677.66</v>
      </c>
      <c r="K15" s="76">
        <f t="shared" si="1"/>
        <v>1.2163545948536805</v>
      </c>
      <c r="L15" s="76">
        <f t="shared" si="2"/>
        <v>1.0294953187370677</v>
      </c>
    </row>
    <row r="16" spans="2:12" x14ac:dyDescent="0.25">
      <c r="B16" s="11"/>
      <c r="C16" s="22"/>
      <c r="D16" s="80">
        <v>652</v>
      </c>
      <c r="E16" s="80"/>
      <c r="F16" s="81" t="s">
        <v>73</v>
      </c>
      <c r="G16" s="79">
        <f>G17</f>
        <v>15355.44</v>
      </c>
      <c r="H16" s="79">
        <f>H17</f>
        <v>18142.54</v>
      </c>
      <c r="I16" s="79">
        <f t="shared" si="4"/>
        <v>18142.54</v>
      </c>
      <c r="J16" s="79">
        <f t="shared" si="4"/>
        <v>18677.66</v>
      </c>
      <c r="K16" s="77">
        <f t="shared" si="1"/>
        <v>1.2163545948536805</v>
      </c>
      <c r="L16" s="77">
        <f t="shared" si="2"/>
        <v>1.0294953187370677</v>
      </c>
    </row>
    <row r="17" spans="2:12" x14ac:dyDescent="0.25">
      <c r="B17" s="11"/>
      <c r="C17" s="22"/>
      <c r="D17" s="12"/>
      <c r="E17" s="12">
        <v>6526</v>
      </c>
      <c r="F17" s="73" t="s">
        <v>84</v>
      </c>
      <c r="G17" s="69">
        <v>15355.44</v>
      </c>
      <c r="H17" s="69">
        <v>18142.54</v>
      </c>
      <c r="I17" s="69">
        <v>18142.54</v>
      </c>
      <c r="J17" s="69">
        <v>18677.66</v>
      </c>
      <c r="K17" s="74">
        <f t="shared" si="1"/>
        <v>1.2163545948536805</v>
      </c>
      <c r="L17" s="74">
        <f t="shared" si="2"/>
        <v>1.0294953187370677</v>
      </c>
    </row>
    <row r="18" spans="2:12" ht="25.5" x14ac:dyDescent="0.25">
      <c r="B18" s="11"/>
      <c r="C18" s="66">
        <v>66</v>
      </c>
      <c r="D18" s="67"/>
      <c r="E18" s="67"/>
      <c r="F18" s="65" t="s">
        <v>17</v>
      </c>
      <c r="G18" s="71">
        <f>G19+G21</f>
        <v>2825.5</v>
      </c>
      <c r="H18" s="71">
        <f t="shared" ref="H18:J18" si="5">H19+H21</f>
        <v>663.61</v>
      </c>
      <c r="I18" s="71">
        <f t="shared" si="5"/>
        <v>663.61</v>
      </c>
      <c r="J18" s="71">
        <f t="shared" si="5"/>
        <v>982</v>
      </c>
      <c r="K18" s="76">
        <f t="shared" si="1"/>
        <v>0.34754910635285791</v>
      </c>
      <c r="L18" s="76">
        <f t="shared" si="2"/>
        <v>1.4797848133692981</v>
      </c>
    </row>
    <row r="19" spans="2:12" x14ac:dyDescent="0.25">
      <c r="B19" s="11"/>
      <c r="C19" s="22"/>
      <c r="D19" s="80">
        <v>661</v>
      </c>
      <c r="E19" s="80"/>
      <c r="F19" s="81" t="s">
        <v>31</v>
      </c>
      <c r="G19" s="79">
        <f>G20</f>
        <v>324.5</v>
      </c>
      <c r="H19" s="79">
        <f>H20</f>
        <v>663.61</v>
      </c>
      <c r="I19" s="79">
        <f t="shared" ref="I19:J19" si="6">I20</f>
        <v>663.61</v>
      </c>
      <c r="J19" s="79">
        <f t="shared" si="6"/>
        <v>982</v>
      </c>
      <c r="K19" s="77">
        <f t="shared" si="1"/>
        <v>3.0261941448382128</v>
      </c>
      <c r="L19" s="77">
        <f t="shared" si="2"/>
        <v>1.4797848133692981</v>
      </c>
    </row>
    <row r="20" spans="2:12" x14ac:dyDescent="0.25">
      <c r="B20" s="11"/>
      <c r="C20" s="22"/>
      <c r="D20" s="12"/>
      <c r="E20" s="12">
        <v>6615</v>
      </c>
      <c r="F20" s="73" t="s">
        <v>74</v>
      </c>
      <c r="G20" s="69">
        <v>324.5</v>
      </c>
      <c r="H20" s="69">
        <v>663.61</v>
      </c>
      <c r="I20" s="69">
        <v>663.61</v>
      </c>
      <c r="J20" s="69">
        <v>982</v>
      </c>
      <c r="K20" s="74">
        <f t="shared" si="1"/>
        <v>3.0261941448382128</v>
      </c>
      <c r="L20" s="74">
        <f t="shared" si="2"/>
        <v>1.4797848133692981</v>
      </c>
    </row>
    <row r="21" spans="2:12" ht="25.5" x14ac:dyDescent="0.25">
      <c r="B21" s="11"/>
      <c r="C21" s="22"/>
      <c r="D21" s="80">
        <v>663</v>
      </c>
      <c r="E21" s="80"/>
      <c r="F21" s="81" t="s">
        <v>82</v>
      </c>
      <c r="G21" s="79">
        <f>G22</f>
        <v>2501</v>
      </c>
      <c r="H21" s="79">
        <f>H22</f>
        <v>0</v>
      </c>
      <c r="I21" s="79">
        <f t="shared" ref="I21" si="7">I22</f>
        <v>0</v>
      </c>
      <c r="J21" s="79">
        <f t="shared" ref="J21" si="8">J22</f>
        <v>0</v>
      </c>
      <c r="K21" s="77">
        <f t="shared" si="1"/>
        <v>0</v>
      </c>
      <c r="L21" s="77">
        <v>0</v>
      </c>
    </row>
    <row r="22" spans="2:12" x14ac:dyDescent="0.25">
      <c r="B22" s="11"/>
      <c r="C22" s="22"/>
      <c r="D22" s="12"/>
      <c r="E22" s="12">
        <v>6631</v>
      </c>
      <c r="F22" s="73" t="s">
        <v>83</v>
      </c>
      <c r="G22" s="69">
        <v>2501</v>
      </c>
      <c r="H22" s="69">
        <v>0</v>
      </c>
      <c r="I22" s="69">
        <v>0</v>
      </c>
      <c r="J22" s="69">
        <v>0</v>
      </c>
      <c r="K22" s="74">
        <f t="shared" si="1"/>
        <v>0</v>
      </c>
      <c r="L22" s="74">
        <v>0</v>
      </c>
    </row>
    <row r="23" spans="2:12" ht="25.5" x14ac:dyDescent="0.25">
      <c r="B23" s="11"/>
      <c r="C23" s="66">
        <v>67</v>
      </c>
      <c r="D23" s="67"/>
      <c r="E23" s="67"/>
      <c r="F23" s="65" t="s">
        <v>75</v>
      </c>
      <c r="G23" s="71">
        <f>G24</f>
        <v>584055.85</v>
      </c>
      <c r="H23" s="71">
        <f>H24</f>
        <v>681059.24</v>
      </c>
      <c r="I23" s="71">
        <f t="shared" ref="I23:J23" si="9">I24</f>
        <v>681059.24</v>
      </c>
      <c r="J23" s="71">
        <f t="shared" si="9"/>
        <v>655994.15</v>
      </c>
      <c r="K23" s="76">
        <f t="shared" si="1"/>
        <v>1.1231702413390776</v>
      </c>
      <c r="L23" s="76">
        <f t="shared" si="2"/>
        <v>0.96319690193176155</v>
      </c>
    </row>
    <row r="24" spans="2:12" ht="25.5" x14ac:dyDescent="0.25">
      <c r="B24" s="11"/>
      <c r="C24" s="22"/>
      <c r="D24" s="80">
        <v>671</v>
      </c>
      <c r="E24" s="80"/>
      <c r="F24" s="81" t="s">
        <v>76</v>
      </c>
      <c r="G24" s="79">
        <f>G25+G26</f>
        <v>584055.85</v>
      </c>
      <c r="H24" s="79">
        <f>H25+H26</f>
        <v>681059.24</v>
      </c>
      <c r="I24" s="79">
        <f t="shared" ref="I24:J24" si="10">I25+I26</f>
        <v>681059.24</v>
      </c>
      <c r="J24" s="79">
        <f t="shared" si="10"/>
        <v>655994.15</v>
      </c>
      <c r="K24" s="77">
        <f t="shared" si="1"/>
        <v>1.1231702413390776</v>
      </c>
      <c r="L24" s="77">
        <f t="shared" si="2"/>
        <v>0.96319690193176155</v>
      </c>
    </row>
    <row r="25" spans="2:12" ht="25.5" x14ac:dyDescent="0.25">
      <c r="B25" s="11"/>
      <c r="C25" s="22"/>
      <c r="D25" s="12"/>
      <c r="E25" s="12">
        <v>6711</v>
      </c>
      <c r="F25" s="73" t="s">
        <v>77</v>
      </c>
      <c r="G25" s="69">
        <v>541186.38</v>
      </c>
      <c r="H25" s="69">
        <v>634606.26</v>
      </c>
      <c r="I25" s="69">
        <v>634606.26</v>
      </c>
      <c r="J25" s="69">
        <v>609541.17000000004</v>
      </c>
      <c r="K25" s="74">
        <f t="shared" si="1"/>
        <v>1.1263054513677895</v>
      </c>
      <c r="L25" s="74">
        <f t="shared" si="2"/>
        <v>0.96050292664935266</v>
      </c>
    </row>
    <row r="26" spans="2:12" ht="25.5" x14ac:dyDescent="0.25">
      <c r="B26" s="11"/>
      <c r="C26" s="22"/>
      <c r="D26" s="12"/>
      <c r="E26" s="12">
        <v>6712</v>
      </c>
      <c r="F26" s="73" t="s">
        <v>78</v>
      </c>
      <c r="G26" s="69">
        <v>42869.47</v>
      </c>
      <c r="H26" s="69">
        <v>46452.98</v>
      </c>
      <c r="I26" s="69">
        <v>46452.98</v>
      </c>
      <c r="J26" s="69">
        <v>46452.98</v>
      </c>
      <c r="K26" s="74">
        <f t="shared" si="1"/>
        <v>1.0835911897207966</v>
      </c>
      <c r="L26" s="74">
        <f t="shared" si="2"/>
        <v>1</v>
      </c>
    </row>
    <row r="27" spans="2:12" x14ac:dyDescent="0.25">
      <c r="B27" s="61">
        <v>7</v>
      </c>
      <c r="C27" s="62"/>
      <c r="D27" s="63"/>
      <c r="E27" s="63"/>
      <c r="F27" s="64" t="s">
        <v>20</v>
      </c>
      <c r="G27" s="72">
        <f t="shared" ref="G27:I29" si="11">G28</f>
        <v>190.38</v>
      </c>
      <c r="H27" s="72">
        <f t="shared" si="11"/>
        <v>213.02</v>
      </c>
      <c r="I27" s="72">
        <f t="shared" si="11"/>
        <v>213.02</v>
      </c>
      <c r="J27" s="72">
        <f t="shared" ref="J27:J29" si="12">J28</f>
        <v>235.69</v>
      </c>
      <c r="K27" s="75">
        <f t="shared" si="1"/>
        <v>1.2379976888328605</v>
      </c>
      <c r="L27" s="75">
        <f t="shared" si="2"/>
        <v>1.1064219322129376</v>
      </c>
    </row>
    <row r="28" spans="2:12" ht="30.75" customHeight="1" x14ac:dyDescent="0.25">
      <c r="B28" s="11"/>
      <c r="C28" s="66">
        <v>72</v>
      </c>
      <c r="D28" s="67"/>
      <c r="E28" s="67"/>
      <c r="F28" s="68" t="s">
        <v>21</v>
      </c>
      <c r="G28" s="71">
        <f t="shared" si="11"/>
        <v>190.38</v>
      </c>
      <c r="H28" s="71">
        <f t="shared" si="11"/>
        <v>213.02</v>
      </c>
      <c r="I28" s="71">
        <f t="shared" si="11"/>
        <v>213.02</v>
      </c>
      <c r="J28" s="71">
        <f t="shared" si="12"/>
        <v>235.69</v>
      </c>
      <c r="K28" s="76">
        <f t="shared" si="1"/>
        <v>1.2379976888328605</v>
      </c>
      <c r="L28" s="76">
        <f t="shared" si="2"/>
        <v>1.1064219322129376</v>
      </c>
    </row>
    <row r="29" spans="2:12" x14ac:dyDescent="0.25">
      <c r="B29" s="11"/>
      <c r="C29" s="11"/>
      <c r="D29" s="78">
        <v>721</v>
      </c>
      <c r="E29" s="78"/>
      <c r="F29" s="82" t="s">
        <v>32</v>
      </c>
      <c r="G29" s="79">
        <f>G30</f>
        <v>190.38</v>
      </c>
      <c r="H29" s="79">
        <f t="shared" si="11"/>
        <v>213.02</v>
      </c>
      <c r="I29" s="79">
        <f t="shared" si="11"/>
        <v>213.02</v>
      </c>
      <c r="J29" s="79">
        <f t="shared" si="12"/>
        <v>235.69</v>
      </c>
      <c r="K29" s="77">
        <f>(J29/G29)</f>
        <v>1.2379976888328605</v>
      </c>
      <c r="L29" s="77">
        <f t="shared" si="2"/>
        <v>1.1064219322129376</v>
      </c>
    </row>
    <row r="30" spans="2:12" x14ac:dyDescent="0.25">
      <c r="B30" s="11"/>
      <c r="C30" s="11"/>
      <c r="D30" s="11"/>
      <c r="E30" s="12">
        <v>7211</v>
      </c>
      <c r="F30" s="17" t="s">
        <v>85</v>
      </c>
      <c r="G30" s="69">
        <v>190.38</v>
      </c>
      <c r="H30" s="69">
        <v>213.02</v>
      </c>
      <c r="I30" s="69">
        <v>213.02</v>
      </c>
      <c r="J30" s="69">
        <v>235.69</v>
      </c>
      <c r="K30" s="74">
        <f t="shared" ref="K30" si="13">(J30/G30)</f>
        <v>1.2379976888328605</v>
      </c>
      <c r="L30" s="74">
        <f t="shared" ref="L30" si="14">(J30/I30)</f>
        <v>1.1064219322129376</v>
      </c>
    </row>
    <row r="31" spans="2:12" x14ac:dyDescent="0.25">
      <c r="B31" s="61">
        <v>9</v>
      </c>
      <c r="C31" s="62"/>
      <c r="D31" s="63"/>
      <c r="E31" s="63"/>
      <c r="F31" s="64" t="s">
        <v>79</v>
      </c>
      <c r="G31" s="72">
        <f>G33</f>
        <v>0</v>
      </c>
      <c r="H31" s="72">
        <f>H33</f>
        <v>317.63</v>
      </c>
      <c r="I31" s="72">
        <f>I32</f>
        <v>317.63</v>
      </c>
      <c r="J31" s="72">
        <f t="shared" ref="J31" si="15">J33</f>
        <v>317.63</v>
      </c>
      <c r="K31" s="75" t="e">
        <f t="shared" si="1"/>
        <v>#DIV/0!</v>
      </c>
      <c r="L31" s="75">
        <f t="shared" si="2"/>
        <v>1</v>
      </c>
    </row>
    <row r="32" spans="2:12" ht="30.75" customHeight="1" x14ac:dyDescent="0.25">
      <c r="B32" s="11"/>
      <c r="C32" s="66">
        <v>92</v>
      </c>
      <c r="D32" s="67"/>
      <c r="E32" s="67"/>
      <c r="F32" s="68" t="s">
        <v>80</v>
      </c>
      <c r="G32" s="71">
        <f>G33</f>
        <v>0</v>
      </c>
      <c r="H32" s="71">
        <f>H33</f>
        <v>317.63</v>
      </c>
      <c r="I32" s="71">
        <f>I33</f>
        <v>317.63</v>
      </c>
      <c r="J32" s="71">
        <f t="shared" ref="J32" si="16">J33</f>
        <v>317.63</v>
      </c>
      <c r="K32" s="76" t="e">
        <f t="shared" si="1"/>
        <v>#DIV/0!</v>
      </c>
      <c r="L32" s="76">
        <f t="shared" si="2"/>
        <v>1</v>
      </c>
    </row>
    <row r="33" spans="2:12" x14ac:dyDescent="0.25">
      <c r="B33" s="11"/>
      <c r="C33" s="11"/>
      <c r="D33" s="11"/>
      <c r="E33" s="12">
        <v>922</v>
      </c>
      <c r="F33" s="17" t="s">
        <v>81</v>
      </c>
      <c r="G33" s="69">
        <v>0</v>
      </c>
      <c r="H33" s="69">
        <v>317.63</v>
      </c>
      <c r="I33" s="69">
        <v>317.63</v>
      </c>
      <c r="J33" s="69">
        <v>317.63</v>
      </c>
      <c r="K33" s="74" t="e">
        <f t="shared" si="1"/>
        <v>#DIV/0!</v>
      </c>
      <c r="L33" s="74">
        <f t="shared" si="2"/>
        <v>1</v>
      </c>
    </row>
    <row r="35" spans="2:12" ht="18" x14ac:dyDescent="0.25">
      <c r="B35" s="3"/>
      <c r="C35" s="3"/>
      <c r="D35" s="3"/>
      <c r="E35" s="19"/>
      <c r="F35" s="3"/>
      <c r="G35" s="3"/>
      <c r="H35" s="3"/>
      <c r="I35" s="3"/>
      <c r="J35" s="4"/>
      <c r="K35" s="4"/>
      <c r="L35" s="4"/>
    </row>
    <row r="36" spans="2:12" ht="36.75" customHeight="1" x14ac:dyDescent="0.25">
      <c r="B36" s="188" t="s">
        <v>7</v>
      </c>
      <c r="C36" s="189"/>
      <c r="D36" s="189"/>
      <c r="E36" s="189"/>
      <c r="F36" s="190"/>
      <c r="G36" s="45" t="s">
        <v>201</v>
      </c>
      <c r="H36" s="45" t="s">
        <v>57</v>
      </c>
      <c r="I36" s="45" t="s">
        <v>54</v>
      </c>
      <c r="J36" s="45" t="s">
        <v>205</v>
      </c>
      <c r="K36" s="45" t="s">
        <v>23</v>
      </c>
      <c r="L36" s="45" t="s">
        <v>55</v>
      </c>
    </row>
    <row r="37" spans="2:12" x14ac:dyDescent="0.25">
      <c r="B37" s="185">
        <v>1</v>
      </c>
      <c r="C37" s="186"/>
      <c r="D37" s="186"/>
      <c r="E37" s="186"/>
      <c r="F37" s="187"/>
      <c r="G37" s="49">
        <v>2</v>
      </c>
      <c r="H37" s="49">
        <v>3</v>
      </c>
      <c r="I37" s="49">
        <v>4</v>
      </c>
      <c r="J37" s="49">
        <v>5</v>
      </c>
      <c r="K37" s="49" t="s">
        <v>37</v>
      </c>
      <c r="L37" s="49" t="s">
        <v>38</v>
      </c>
    </row>
    <row r="38" spans="2:12" ht="15.75" x14ac:dyDescent="0.25">
      <c r="B38" s="91"/>
      <c r="C38" s="91"/>
      <c r="D38" s="91"/>
      <c r="E38" s="91"/>
      <c r="F38" s="91" t="s">
        <v>52</v>
      </c>
      <c r="G38" s="92">
        <f>G39+G76</f>
        <v>628706.01000000013</v>
      </c>
      <c r="H38" s="92">
        <f>H39+H76</f>
        <v>736104.45000000007</v>
      </c>
      <c r="I38" s="92">
        <f>I39+I76</f>
        <v>736104.44000000006</v>
      </c>
      <c r="J38" s="92">
        <f>J39+J76</f>
        <v>702553.45</v>
      </c>
      <c r="K38" s="94">
        <f>J38/G38</f>
        <v>1.1174594147748005</v>
      </c>
      <c r="L38" s="94">
        <f>J38/I38</f>
        <v>0.95442088353658061</v>
      </c>
    </row>
    <row r="39" spans="2:12" x14ac:dyDescent="0.25">
      <c r="B39" s="60">
        <v>3</v>
      </c>
      <c r="C39" s="60"/>
      <c r="D39" s="60"/>
      <c r="E39" s="60"/>
      <c r="F39" s="60" t="s">
        <v>4</v>
      </c>
      <c r="G39" s="83">
        <f>G40+G45+G73</f>
        <v>579234.58000000007</v>
      </c>
      <c r="H39" s="83">
        <f>H40+H45+H73</f>
        <v>687873.9</v>
      </c>
      <c r="I39" s="83">
        <f>I40+I45+I73</f>
        <v>687873.89</v>
      </c>
      <c r="J39" s="83">
        <f>J40+J45+J73</f>
        <v>650702.94999999995</v>
      </c>
      <c r="K39" s="95">
        <f>J39/G39</f>
        <v>1.1233841563809948</v>
      </c>
      <c r="L39" s="95">
        <f>J39/I39</f>
        <v>0.94596256589997907</v>
      </c>
    </row>
    <row r="40" spans="2:12" x14ac:dyDescent="0.25">
      <c r="B40" s="10"/>
      <c r="C40" s="65">
        <v>31</v>
      </c>
      <c r="D40" s="65"/>
      <c r="E40" s="65"/>
      <c r="F40" s="65" t="s">
        <v>5</v>
      </c>
      <c r="G40" s="71">
        <f>G41</f>
        <v>474409.60000000003</v>
      </c>
      <c r="H40" s="71">
        <f>H41</f>
        <v>572226.54</v>
      </c>
      <c r="I40" s="71">
        <f t="shared" ref="I40" si="17">I41</f>
        <v>572226.53</v>
      </c>
      <c r="J40" s="71">
        <f>J41</f>
        <v>565140.74</v>
      </c>
      <c r="K40" s="76">
        <f>J40/G40</f>
        <v>1.1912506407964762</v>
      </c>
      <c r="L40" s="76">
        <f>J40/I40</f>
        <v>0.98761715923936622</v>
      </c>
    </row>
    <row r="41" spans="2:12" x14ac:dyDescent="0.25">
      <c r="B41" s="11"/>
      <c r="C41" s="11"/>
      <c r="D41" s="78">
        <v>311</v>
      </c>
      <c r="E41" s="78"/>
      <c r="F41" s="78" t="s">
        <v>33</v>
      </c>
      <c r="G41" s="79">
        <f>SUM(G42:G44)</f>
        <v>474409.60000000003</v>
      </c>
      <c r="H41" s="79">
        <f t="shared" ref="H41:I41" si="18">SUM(H42:H44)</f>
        <v>572226.54</v>
      </c>
      <c r="I41" s="79">
        <f t="shared" si="18"/>
        <v>572226.53</v>
      </c>
      <c r="J41" s="79">
        <f>SUM(J42:J44)</f>
        <v>565140.74</v>
      </c>
      <c r="K41" s="77">
        <f>J41/G41</f>
        <v>1.1912506407964762</v>
      </c>
      <c r="L41" s="77">
        <f>J41/I41</f>
        <v>0.98761715923936622</v>
      </c>
    </row>
    <row r="42" spans="2:12" x14ac:dyDescent="0.25">
      <c r="B42" s="11"/>
      <c r="C42" s="11"/>
      <c r="D42" s="11"/>
      <c r="E42" s="12">
        <v>3111</v>
      </c>
      <c r="F42" s="12" t="s">
        <v>34</v>
      </c>
      <c r="G42" s="69">
        <v>384035.88</v>
      </c>
      <c r="H42" s="69">
        <v>454766.85</v>
      </c>
      <c r="I42" s="69">
        <v>454766.85</v>
      </c>
      <c r="J42" s="69">
        <v>447203.96</v>
      </c>
      <c r="K42" s="74">
        <f>J42/G42</f>
        <v>1.1644848392811631</v>
      </c>
      <c r="L42" s="74">
        <f>J42/I42</f>
        <v>0.98336974209971562</v>
      </c>
    </row>
    <row r="43" spans="2:12" x14ac:dyDescent="0.25">
      <c r="B43" s="11"/>
      <c r="C43" s="11"/>
      <c r="D43" s="11"/>
      <c r="E43" s="12">
        <v>3121</v>
      </c>
      <c r="F43" s="12" t="s">
        <v>86</v>
      </c>
      <c r="G43" s="69">
        <v>27006.89</v>
      </c>
      <c r="H43" s="69">
        <v>34375.21</v>
      </c>
      <c r="I43" s="69">
        <v>34375.21</v>
      </c>
      <c r="J43" s="69">
        <v>44393.56</v>
      </c>
      <c r="K43" s="74">
        <f t="shared" ref="K43:K75" si="19">J43/G43</f>
        <v>1.643786455974753</v>
      </c>
      <c r="L43" s="74">
        <f t="shared" ref="L43:L75" si="20">J43/I43</f>
        <v>1.2914411286505594</v>
      </c>
    </row>
    <row r="44" spans="2:12" x14ac:dyDescent="0.25">
      <c r="B44" s="11"/>
      <c r="C44" s="11"/>
      <c r="D44" s="11"/>
      <c r="E44" s="12">
        <v>3132</v>
      </c>
      <c r="F44" s="12" t="s">
        <v>87</v>
      </c>
      <c r="G44" s="69">
        <v>63366.83</v>
      </c>
      <c r="H44" s="69">
        <v>83084.479999999996</v>
      </c>
      <c r="I44" s="69">
        <v>83084.47</v>
      </c>
      <c r="J44" s="69">
        <v>73543.22</v>
      </c>
      <c r="K44" s="74">
        <f t="shared" si="19"/>
        <v>1.1605949043056123</v>
      </c>
      <c r="L44" s="74">
        <f t="shared" si="20"/>
        <v>0.885162052547245</v>
      </c>
    </row>
    <row r="45" spans="2:12" x14ac:dyDescent="0.25">
      <c r="B45" s="11"/>
      <c r="C45" s="66">
        <v>32</v>
      </c>
      <c r="D45" s="67"/>
      <c r="E45" s="67"/>
      <c r="F45" s="66" t="s">
        <v>12</v>
      </c>
      <c r="G45" s="71">
        <f>G46+G50+G55+G65+G66</f>
        <v>103940.69999999998</v>
      </c>
      <c r="H45" s="71">
        <f>H46+H50+H55+H66</f>
        <v>114585.58</v>
      </c>
      <c r="I45" s="71">
        <f>I46+I50+I55+I66</f>
        <v>114585.58</v>
      </c>
      <c r="J45" s="71">
        <f>J46+J50+J55+J66</f>
        <v>84576.75</v>
      </c>
      <c r="K45" s="76">
        <f t="shared" si="19"/>
        <v>0.81370194736037005</v>
      </c>
      <c r="L45" s="76">
        <f t="shared" si="20"/>
        <v>0.73810989131442195</v>
      </c>
    </row>
    <row r="46" spans="2:12" x14ac:dyDescent="0.25">
      <c r="B46" s="11"/>
      <c r="C46" s="11"/>
      <c r="D46" s="78">
        <v>321</v>
      </c>
      <c r="E46" s="78"/>
      <c r="F46" s="78" t="s">
        <v>35</v>
      </c>
      <c r="G46" s="79">
        <f>SUM(G47:G49)</f>
        <v>12907.17</v>
      </c>
      <c r="H46" s="79">
        <f t="shared" ref="H46:J46" si="21">SUM(H47:H49)</f>
        <v>17997.21</v>
      </c>
      <c r="I46" s="79">
        <f t="shared" si="21"/>
        <v>17997.21</v>
      </c>
      <c r="J46" s="79">
        <f t="shared" si="21"/>
        <v>17715.78</v>
      </c>
      <c r="K46" s="77">
        <f t="shared" si="19"/>
        <v>1.3725533947410624</v>
      </c>
      <c r="L46" s="77">
        <f t="shared" si="20"/>
        <v>0.98436257619931089</v>
      </c>
    </row>
    <row r="47" spans="2:12" x14ac:dyDescent="0.25">
      <c r="B47" s="11"/>
      <c r="C47" s="22"/>
      <c r="D47" s="11"/>
      <c r="E47" s="12">
        <v>3211</v>
      </c>
      <c r="F47" s="17" t="s">
        <v>36</v>
      </c>
      <c r="G47" s="69">
        <v>115.35</v>
      </c>
      <c r="H47" s="69">
        <v>1061.78</v>
      </c>
      <c r="I47" s="69">
        <v>1061.78</v>
      </c>
      <c r="J47" s="69">
        <v>446.07</v>
      </c>
      <c r="K47" s="74">
        <v>0</v>
      </c>
      <c r="L47" s="74">
        <f t="shared" si="20"/>
        <v>0.42011527811787752</v>
      </c>
    </row>
    <row r="48" spans="2:12" x14ac:dyDescent="0.25">
      <c r="B48" s="11"/>
      <c r="C48" s="22"/>
      <c r="D48" s="12"/>
      <c r="E48" s="12">
        <v>3212</v>
      </c>
      <c r="F48" s="12" t="s">
        <v>88</v>
      </c>
      <c r="G48" s="69">
        <v>12387.02</v>
      </c>
      <c r="H48" s="69">
        <v>15873.65</v>
      </c>
      <c r="I48" s="69">
        <v>15873.65</v>
      </c>
      <c r="J48" s="69">
        <v>17239.71</v>
      </c>
      <c r="K48" s="74">
        <f t="shared" si="19"/>
        <v>1.3917560478630049</v>
      </c>
      <c r="L48" s="74">
        <f t="shared" si="20"/>
        <v>1.0860583419692382</v>
      </c>
    </row>
    <row r="49" spans="2:12" x14ac:dyDescent="0.25">
      <c r="B49" s="11"/>
      <c r="C49" s="22"/>
      <c r="D49" s="12"/>
      <c r="E49" s="12">
        <v>3213</v>
      </c>
      <c r="F49" s="12" t="s">
        <v>89</v>
      </c>
      <c r="G49" s="69">
        <v>404.8</v>
      </c>
      <c r="H49" s="69">
        <v>1061.78</v>
      </c>
      <c r="I49" s="69">
        <v>1061.78</v>
      </c>
      <c r="J49" s="69">
        <v>30</v>
      </c>
      <c r="K49" s="74">
        <f t="shared" si="19"/>
        <v>7.4110671936758896E-2</v>
      </c>
      <c r="L49" s="74">
        <f t="shared" si="20"/>
        <v>2.8254440656256475E-2</v>
      </c>
    </row>
    <row r="50" spans="2:12" x14ac:dyDescent="0.25">
      <c r="B50" s="11"/>
      <c r="C50" s="22"/>
      <c r="D50" s="78">
        <v>322</v>
      </c>
      <c r="E50" s="80"/>
      <c r="F50" s="78" t="s">
        <v>109</v>
      </c>
      <c r="G50" s="79">
        <f>SUM(G51:G54)</f>
        <v>38390.9</v>
      </c>
      <c r="H50" s="79">
        <f t="shared" ref="H50:J50" si="22">SUM(H51:H54)</f>
        <v>41807.69</v>
      </c>
      <c r="I50" s="79">
        <f t="shared" si="22"/>
        <v>41807.69</v>
      </c>
      <c r="J50" s="79">
        <f t="shared" si="22"/>
        <v>29545.26</v>
      </c>
      <c r="K50" s="77">
        <f t="shared" si="19"/>
        <v>0.76959018934174495</v>
      </c>
      <c r="L50" s="77">
        <f t="shared" si="20"/>
        <v>0.70669439043391291</v>
      </c>
    </row>
    <row r="51" spans="2:12" x14ac:dyDescent="0.25">
      <c r="B51" s="11"/>
      <c r="C51" s="22"/>
      <c r="D51" s="12"/>
      <c r="E51" s="12">
        <v>3221</v>
      </c>
      <c r="F51" s="12" t="s">
        <v>90</v>
      </c>
      <c r="G51" s="69">
        <v>9955.67</v>
      </c>
      <c r="H51" s="69">
        <v>10219.66</v>
      </c>
      <c r="I51" s="69">
        <v>10219.66</v>
      </c>
      <c r="J51" s="69">
        <v>9379.64</v>
      </c>
      <c r="K51" s="74">
        <f t="shared" si="19"/>
        <v>0.94214050887584655</v>
      </c>
      <c r="L51" s="74">
        <f t="shared" si="20"/>
        <v>0.91780352771031515</v>
      </c>
    </row>
    <row r="52" spans="2:12" x14ac:dyDescent="0.25">
      <c r="B52" s="11"/>
      <c r="C52" s="22"/>
      <c r="D52" s="12"/>
      <c r="E52" s="12">
        <v>3223</v>
      </c>
      <c r="F52" s="12" t="s">
        <v>91</v>
      </c>
      <c r="G52" s="69">
        <v>27573.38</v>
      </c>
      <c r="H52" s="69">
        <v>29862.63</v>
      </c>
      <c r="I52" s="69">
        <v>29862.63</v>
      </c>
      <c r="J52" s="69">
        <v>18470.43</v>
      </c>
      <c r="K52" s="74">
        <f t="shared" si="19"/>
        <v>0.66986455777275034</v>
      </c>
      <c r="L52" s="74">
        <f t="shared" si="20"/>
        <v>0.61851317181373511</v>
      </c>
    </row>
    <row r="53" spans="2:12" x14ac:dyDescent="0.25">
      <c r="B53" s="11"/>
      <c r="C53" s="22"/>
      <c r="D53" s="12"/>
      <c r="E53" s="12">
        <v>3224</v>
      </c>
      <c r="F53" s="12" t="s">
        <v>92</v>
      </c>
      <c r="G53" s="69">
        <v>707.52</v>
      </c>
      <c r="H53" s="69">
        <v>1327.23</v>
      </c>
      <c r="I53" s="69">
        <v>1327.23</v>
      </c>
      <c r="J53" s="69">
        <v>952.21</v>
      </c>
      <c r="K53" s="74">
        <f t="shared" si="19"/>
        <v>1.3458418136589778</v>
      </c>
      <c r="L53" s="74">
        <f t="shared" si="20"/>
        <v>0.71744158887306653</v>
      </c>
    </row>
    <row r="54" spans="2:12" x14ac:dyDescent="0.25">
      <c r="B54" s="11"/>
      <c r="C54" s="22"/>
      <c r="D54" s="12"/>
      <c r="E54" s="12">
        <v>3225</v>
      </c>
      <c r="F54" s="12" t="s">
        <v>93</v>
      </c>
      <c r="G54" s="69">
        <v>154.33000000000001</v>
      </c>
      <c r="H54" s="69">
        <v>398.17</v>
      </c>
      <c r="I54" s="69">
        <v>398.17</v>
      </c>
      <c r="J54" s="69">
        <v>742.98</v>
      </c>
      <c r="K54" s="74">
        <f t="shared" si="19"/>
        <v>4.8142292490118574</v>
      </c>
      <c r="L54" s="74">
        <f t="shared" si="20"/>
        <v>1.8659868900218499</v>
      </c>
    </row>
    <row r="55" spans="2:12" x14ac:dyDescent="0.25">
      <c r="B55" s="11"/>
      <c r="C55" s="22"/>
      <c r="D55" s="78">
        <v>323</v>
      </c>
      <c r="E55" s="78"/>
      <c r="F55" s="78" t="s">
        <v>110</v>
      </c>
      <c r="G55" s="79">
        <f>SUM(G56:G64)</f>
        <v>41841.199999999997</v>
      </c>
      <c r="H55" s="79">
        <f>SUM(H56:H64)</f>
        <v>43061.26</v>
      </c>
      <c r="I55" s="79">
        <f>SUM(I56:I64)</f>
        <v>43061.26</v>
      </c>
      <c r="J55" s="79">
        <f>SUM(J56:J64)</f>
        <v>29151.46</v>
      </c>
      <c r="K55" s="77">
        <f t="shared" si="19"/>
        <v>0.69671663336615586</v>
      </c>
      <c r="L55" s="77">
        <f t="shared" si="20"/>
        <v>0.67697647491039503</v>
      </c>
    </row>
    <row r="56" spans="2:12" x14ac:dyDescent="0.25">
      <c r="B56" s="11"/>
      <c r="C56" s="22"/>
      <c r="D56" s="12"/>
      <c r="E56" s="12">
        <v>3231</v>
      </c>
      <c r="F56" s="12" t="s">
        <v>94</v>
      </c>
      <c r="G56" s="69">
        <v>2405.09</v>
      </c>
      <c r="H56" s="69">
        <v>2654.46</v>
      </c>
      <c r="I56" s="69">
        <v>2654.46</v>
      </c>
      <c r="J56" s="69">
        <v>3123.66</v>
      </c>
      <c r="K56" s="74">
        <f t="shared" si="19"/>
        <v>1.2987705241799681</v>
      </c>
      <c r="L56" s="74">
        <f t="shared" si="20"/>
        <v>1.1767591148482177</v>
      </c>
    </row>
    <row r="57" spans="2:12" x14ac:dyDescent="0.25">
      <c r="B57" s="11"/>
      <c r="C57" s="22"/>
      <c r="D57" s="12"/>
      <c r="E57" s="12">
        <v>3232</v>
      </c>
      <c r="F57" s="12" t="s">
        <v>95</v>
      </c>
      <c r="G57" s="69">
        <v>17626.18</v>
      </c>
      <c r="H57" s="69">
        <v>20763.82</v>
      </c>
      <c r="I57" s="69">
        <v>20763.82</v>
      </c>
      <c r="J57" s="69">
        <v>12465.15</v>
      </c>
      <c r="K57" s="74">
        <f t="shared" si="19"/>
        <v>0.70719520622165433</v>
      </c>
      <c r="L57" s="74">
        <f t="shared" si="20"/>
        <v>0.60033028604563132</v>
      </c>
    </row>
    <row r="58" spans="2:12" x14ac:dyDescent="0.25">
      <c r="B58" s="11"/>
      <c r="C58" s="22"/>
      <c r="D58" s="12"/>
      <c r="E58" s="12">
        <v>3233</v>
      </c>
      <c r="F58" s="12" t="s">
        <v>96</v>
      </c>
      <c r="G58" s="69">
        <v>1526.31</v>
      </c>
      <c r="H58" s="69">
        <v>1725.4</v>
      </c>
      <c r="I58" s="69">
        <v>1725.4</v>
      </c>
      <c r="J58" s="69">
        <v>0</v>
      </c>
      <c r="K58" s="74">
        <v>0</v>
      </c>
      <c r="L58" s="74">
        <f t="shared" si="20"/>
        <v>0</v>
      </c>
    </row>
    <row r="59" spans="2:12" x14ac:dyDescent="0.25">
      <c r="B59" s="11"/>
      <c r="C59" s="22"/>
      <c r="D59" s="12"/>
      <c r="E59" s="12">
        <v>3234</v>
      </c>
      <c r="F59" s="12" t="s">
        <v>97</v>
      </c>
      <c r="G59" s="69">
        <v>2700.96</v>
      </c>
      <c r="H59" s="69">
        <v>3185.35</v>
      </c>
      <c r="I59" s="69">
        <v>3185.35</v>
      </c>
      <c r="J59" s="69">
        <v>3444.21</v>
      </c>
      <c r="K59" s="74">
        <f t="shared" si="19"/>
        <v>1.2751799360227474</v>
      </c>
      <c r="L59" s="74">
        <f t="shared" si="20"/>
        <v>1.0812657949675861</v>
      </c>
    </row>
    <row r="60" spans="2:12" x14ac:dyDescent="0.25">
      <c r="B60" s="11"/>
      <c r="C60" s="22"/>
      <c r="D60" s="12"/>
      <c r="E60" s="12">
        <v>3235</v>
      </c>
      <c r="F60" s="12" t="s">
        <v>98</v>
      </c>
      <c r="G60" s="69">
        <v>483.66</v>
      </c>
      <c r="H60" s="69">
        <v>0</v>
      </c>
      <c r="I60" s="69">
        <v>0</v>
      </c>
      <c r="J60" s="69">
        <v>494.48</v>
      </c>
      <c r="K60" s="74">
        <f t="shared" si="19"/>
        <v>1.0223710871273208</v>
      </c>
      <c r="L60" s="74">
        <v>0</v>
      </c>
    </row>
    <row r="61" spans="2:12" x14ac:dyDescent="0.25">
      <c r="B61" s="11"/>
      <c r="C61" s="22"/>
      <c r="D61" s="12"/>
      <c r="E61" s="12">
        <v>3236</v>
      </c>
      <c r="F61" s="12" t="s">
        <v>99</v>
      </c>
      <c r="G61" s="69">
        <v>5417.75</v>
      </c>
      <c r="H61" s="69">
        <v>0</v>
      </c>
      <c r="I61" s="69">
        <v>0</v>
      </c>
      <c r="J61" s="69">
        <v>0</v>
      </c>
      <c r="K61" s="74">
        <f t="shared" si="19"/>
        <v>0</v>
      </c>
      <c r="L61" s="74">
        <v>0</v>
      </c>
    </row>
    <row r="62" spans="2:12" x14ac:dyDescent="0.25">
      <c r="B62" s="11"/>
      <c r="C62" s="22"/>
      <c r="D62" s="12"/>
      <c r="E62" s="12">
        <v>3237</v>
      </c>
      <c r="F62" s="12" t="s">
        <v>100</v>
      </c>
      <c r="G62" s="69">
        <v>5058.67</v>
      </c>
      <c r="H62" s="69">
        <v>2654.46</v>
      </c>
      <c r="I62" s="69">
        <v>2654.46</v>
      </c>
      <c r="J62" s="69">
        <v>2426.58</v>
      </c>
      <c r="K62" s="74">
        <f t="shared" si="19"/>
        <v>0.47968734865092999</v>
      </c>
      <c r="L62" s="74">
        <f t="shared" si="20"/>
        <v>0.91415203092154329</v>
      </c>
    </row>
    <row r="63" spans="2:12" x14ac:dyDescent="0.25">
      <c r="B63" s="11"/>
      <c r="C63" s="22"/>
      <c r="D63" s="12"/>
      <c r="E63" s="12">
        <v>3238</v>
      </c>
      <c r="F63" s="12" t="s">
        <v>101</v>
      </c>
      <c r="G63" s="69">
        <v>5198.99</v>
      </c>
      <c r="H63" s="69">
        <v>9556.0400000000009</v>
      </c>
      <c r="I63" s="69">
        <v>9556.0400000000009</v>
      </c>
      <c r="J63" s="69">
        <v>5349.21</v>
      </c>
      <c r="K63" s="74">
        <f t="shared" si="19"/>
        <v>1.0288940736566141</v>
      </c>
      <c r="L63" s="74">
        <f t="shared" si="20"/>
        <v>0.55977266733919062</v>
      </c>
    </row>
    <row r="64" spans="2:12" x14ac:dyDescent="0.25">
      <c r="B64" s="11"/>
      <c r="C64" s="22"/>
      <c r="D64" s="12"/>
      <c r="E64" s="12">
        <v>3239</v>
      </c>
      <c r="F64" s="12" t="s">
        <v>102</v>
      </c>
      <c r="G64" s="69">
        <v>1423.59</v>
      </c>
      <c r="H64" s="69">
        <v>2521.73</v>
      </c>
      <c r="I64" s="69">
        <v>2521.73</v>
      </c>
      <c r="J64" s="69">
        <v>1848.17</v>
      </c>
      <c r="K64" s="74">
        <v>0</v>
      </c>
      <c r="L64" s="74">
        <f t="shared" si="20"/>
        <v>0.73289765359495274</v>
      </c>
    </row>
    <row r="65" spans="2:12" x14ac:dyDescent="0.25">
      <c r="B65" s="11"/>
      <c r="C65" s="22"/>
      <c r="D65" s="78">
        <v>324</v>
      </c>
      <c r="E65" s="78"/>
      <c r="F65" s="78" t="s">
        <v>202</v>
      </c>
      <c r="G65" s="79">
        <v>781.87</v>
      </c>
      <c r="H65" s="79">
        <v>0</v>
      </c>
      <c r="I65" s="79">
        <v>0</v>
      </c>
      <c r="J65" s="79">
        <v>0</v>
      </c>
      <c r="K65" s="77">
        <f t="shared" ref="K65" si="23">J65/G65</f>
        <v>0</v>
      </c>
      <c r="L65" s="77" t="e">
        <f t="shared" ref="L65" si="24">J65/I65</f>
        <v>#DIV/0!</v>
      </c>
    </row>
    <row r="66" spans="2:12" x14ac:dyDescent="0.25">
      <c r="B66" s="11"/>
      <c r="C66" s="22"/>
      <c r="D66" s="78">
        <v>329</v>
      </c>
      <c r="E66" s="78"/>
      <c r="F66" s="78" t="s">
        <v>108</v>
      </c>
      <c r="G66" s="79">
        <f>SUM(G67:G72)</f>
        <v>10019.56</v>
      </c>
      <c r="H66" s="79">
        <f t="shared" ref="H66:I66" si="25">SUM(H67:H72)</f>
        <v>11719.420000000002</v>
      </c>
      <c r="I66" s="79">
        <f t="shared" si="25"/>
        <v>11719.420000000002</v>
      </c>
      <c r="J66" s="79">
        <f>SUM(J67:J72)</f>
        <v>8164.25</v>
      </c>
      <c r="K66" s="77">
        <f t="shared" si="19"/>
        <v>0.81483119019198447</v>
      </c>
      <c r="L66" s="77">
        <f t="shared" si="20"/>
        <v>0.69664283727351684</v>
      </c>
    </row>
    <row r="67" spans="2:12" x14ac:dyDescent="0.25">
      <c r="B67" s="11"/>
      <c r="C67" s="22"/>
      <c r="D67" s="12"/>
      <c r="E67" s="12">
        <v>3291</v>
      </c>
      <c r="F67" s="12" t="s">
        <v>103</v>
      </c>
      <c r="G67" s="69">
        <v>3900.34</v>
      </c>
      <c r="H67" s="69">
        <v>4247.13</v>
      </c>
      <c r="I67" s="69">
        <v>4247.13</v>
      </c>
      <c r="J67" s="69">
        <v>0</v>
      </c>
      <c r="K67" s="74">
        <f t="shared" si="19"/>
        <v>0</v>
      </c>
      <c r="L67" s="74">
        <f t="shared" si="20"/>
        <v>0</v>
      </c>
    </row>
    <row r="68" spans="2:12" x14ac:dyDescent="0.25">
      <c r="B68" s="11"/>
      <c r="C68" s="22"/>
      <c r="D68" s="12"/>
      <c r="E68" s="12">
        <v>3292</v>
      </c>
      <c r="F68" s="12" t="s">
        <v>104</v>
      </c>
      <c r="G68" s="69">
        <v>4908.57</v>
      </c>
      <c r="H68" s="69">
        <v>5308.91</v>
      </c>
      <c r="I68" s="69">
        <v>5308.91</v>
      </c>
      <c r="J68" s="69">
        <v>4859.1499999999996</v>
      </c>
      <c r="K68" s="74">
        <f t="shared" si="19"/>
        <v>0.98993189462511488</v>
      </c>
      <c r="L68" s="74">
        <f t="shared" si="20"/>
        <v>0.91528204471350993</v>
      </c>
    </row>
    <row r="69" spans="2:12" x14ac:dyDescent="0.25">
      <c r="B69" s="11"/>
      <c r="C69" s="22"/>
      <c r="D69" s="12"/>
      <c r="E69" s="12">
        <v>3293</v>
      </c>
      <c r="F69" s="12" t="s">
        <v>105</v>
      </c>
      <c r="G69" s="69">
        <v>480.67</v>
      </c>
      <c r="H69" s="69">
        <v>1194.5</v>
      </c>
      <c r="I69" s="69">
        <v>1194.5</v>
      </c>
      <c r="J69" s="69">
        <v>2642.02</v>
      </c>
      <c r="K69" s="74">
        <f t="shared" si="19"/>
        <v>5.4965360850479534</v>
      </c>
      <c r="L69" s="74">
        <f t="shared" si="20"/>
        <v>2.2118208455420678</v>
      </c>
    </row>
    <row r="70" spans="2:12" x14ac:dyDescent="0.25">
      <c r="B70" s="11"/>
      <c r="C70" s="22"/>
      <c r="D70" s="12"/>
      <c r="E70" s="12">
        <v>3294</v>
      </c>
      <c r="F70" s="12" t="s">
        <v>106</v>
      </c>
      <c r="G70" s="69">
        <v>172.54</v>
      </c>
      <c r="H70" s="69">
        <v>172.54</v>
      </c>
      <c r="I70" s="69">
        <v>172.54</v>
      </c>
      <c r="J70" s="69">
        <v>200</v>
      </c>
      <c r="K70" s="74">
        <f t="shared" si="19"/>
        <v>1.1591515011011939</v>
      </c>
      <c r="L70" s="74">
        <f t="shared" si="20"/>
        <v>1.1591515011011939</v>
      </c>
    </row>
    <row r="71" spans="2:12" x14ac:dyDescent="0.25">
      <c r="B71" s="11"/>
      <c r="C71" s="22"/>
      <c r="D71" s="12"/>
      <c r="E71" s="12">
        <v>3295</v>
      </c>
      <c r="F71" s="12" t="s">
        <v>107</v>
      </c>
      <c r="G71" s="69">
        <v>38.22</v>
      </c>
      <c r="H71" s="69">
        <v>398.17</v>
      </c>
      <c r="I71" s="69">
        <v>398.17</v>
      </c>
      <c r="J71" s="69">
        <v>38.22</v>
      </c>
      <c r="K71" s="74">
        <f t="shared" si="19"/>
        <v>1</v>
      </c>
      <c r="L71" s="74">
        <f t="shared" si="20"/>
        <v>9.5989150362910308E-2</v>
      </c>
    </row>
    <row r="72" spans="2:12" x14ac:dyDescent="0.25">
      <c r="B72" s="11"/>
      <c r="C72" s="22"/>
      <c r="D72" s="12"/>
      <c r="E72" s="12">
        <v>3299</v>
      </c>
      <c r="F72" s="12" t="s">
        <v>108</v>
      </c>
      <c r="G72" s="69">
        <v>519.22</v>
      </c>
      <c r="H72" s="69">
        <v>398.17</v>
      </c>
      <c r="I72" s="69">
        <v>398.17</v>
      </c>
      <c r="J72" s="69">
        <v>424.86</v>
      </c>
      <c r="K72" s="74">
        <f t="shared" si="19"/>
        <v>0.81826586032895499</v>
      </c>
      <c r="L72" s="74">
        <f t="shared" si="20"/>
        <v>1.0670316698897455</v>
      </c>
    </row>
    <row r="73" spans="2:12" x14ac:dyDescent="0.25">
      <c r="B73" s="11"/>
      <c r="C73" s="66">
        <v>34</v>
      </c>
      <c r="D73" s="67"/>
      <c r="E73" s="67"/>
      <c r="F73" s="66" t="s">
        <v>111</v>
      </c>
      <c r="G73" s="71">
        <f>G74</f>
        <v>884.28</v>
      </c>
      <c r="H73" s="71">
        <f t="shared" ref="H73:J74" si="26">H74</f>
        <v>1061.78</v>
      </c>
      <c r="I73" s="71">
        <f t="shared" si="26"/>
        <v>1061.78</v>
      </c>
      <c r="J73" s="71">
        <f t="shared" si="26"/>
        <v>985.46</v>
      </c>
      <c r="K73" s="76">
        <f t="shared" si="19"/>
        <v>1.1144207717012711</v>
      </c>
      <c r="L73" s="76">
        <f t="shared" si="20"/>
        <v>0.92812070297048355</v>
      </c>
    </row>
    <row r="74" spans="2:12" x14ac:dyDescent="0.25">
      <c r="B74" s="11"/>
      <c r="C74" s="11"/>
      <c r="D74" s="78">
        <v>343</v>
      </c>
      <c r="E74" s="80"/>
      <c r="F74" s="78" t="s">
        <v>113</v>
      </c>
      <c r="G74" s="79">
        <f>G75</f>
        <v>884.28</v>
      </c>
      <c r="H74" s="79">
        <f t="shared" si="26"/>
        <v>1061.78</v>
      </c>
      <c r="I74" s="79">
        <f t="shared" si="26"/>
        <v>1061.78</v>
      </c>
      <c r="J74" s="79">
        <f t="shared" si="26"/>
        <v>985.46</v>
      </c>
      <c r="K74" s="77">
        <f t="shared" si="19"/>
        <v>1.1144207717012711</v>
      </c>
      <c r="L74" s="74">
        <f t="shared" si="20"/>
        <v>0.92812070297048355</v>
      </c>
    </row>
    <row r="75" spans="2:12" x14ac:dyDescent="0.25">
      <c r="B75" s="11"/>
      <c r="C75" s="22"/>
      <c r="D75" s="12"/>
      <c r="E75" s="12">
        <v>3431</v>
      </c>
      <c r="F75" s="12" t="s">
        <v>112</v>
      </c>
      <c r="G75" s="69">
        <v>884.28</v>
      </c>
      <c r="H75" s="69">
        <v>1061.78</v>
      </c>
      <c r="I75" s="69">
        <v>1061.78</v>
      </c>
      <c r="J75" s="69">
        <v>985.46</v>
      </c>
      <c r="K75" s="74">
        <f t="shared" si="19"/>
        <v>1.1144207717012711</v>
      </c>
      <c r="L75" s="74">
        <f t="shared" si="20"/>
        <v>0.92812070297048355</v>
      </c>
    </row>
    <row r="76" spans="2:12" x14ac:dyDescent="0.25">
      <c r="B76" s="85">
        <v>4</v>
      </c>
      <c r="C76" s="86"/>
      <c r="D76" s="86"/>
      <c r="E76" s="86"/>
      <c r="F76" s="87" t="s">
        <v>6</v>
      </c>
      <c r="G76" s="90">
        <f>G77</f>
        <v>49471.43</v>
      </c>
      <c r="H76" s="90">
        <f t="shared" ref="H76:J76" si="27">H77</f>
        <v>48230.55</v>
      </c>
      <c r="I76" s="90">
        <f t="shared" si="27"/>
        <v>48230.55</v>
      </c>
      <c r="J76" s="90">
        <f t="shared" si="27"/>
        <v>51850.5</v>
      </c>
      <c r="K76" s="96">
        <f t="shared" ref="K76:K82" si="28">J76/G76</f>
        <v>1.0480897762607631</v>
      </c>
      <c r="L76" s="96">
        <f t="shared" ref="L76:L82" si="29">J76/I76</f>
        <v>1.075055125848658</v>
      </c>
    </row>
    <row r="77" spans="2:12" ht="27" customHeight="1" x14ac:dyDescent="0.25">
      <c r="B77" s="15"/>
      <c r="C77" s="88">
        <v>42</v>
      </c>
      <c r="D77" s="88"/>
      <c r="E77" s="88"/>
      <c r="F77" s="89" t="s">
        <v>114</v>
      </c>
      <c r="G77" s="84">
        <f>G78+G81</f>
        <v>49471.43</v>
      </c>
      <c r="H77" s="84">
        <f>H78+H81</f>
        <v>48230.55</v>
      </c>
      <c r="I77" s="84">
        <f>I78+I81</f>
        <v>48230.55</v>
      </c>
      <c r="J77" s="84">
        <f>J78+J81</f>
        <v>51850.5</v>
      </c>
      <c r="K77" s="97">
        <f t="shared" si="28"/>
        <v>1.0480897762607631</v>
      </c>
      <c r="L77" s="97">
        <f t="shared" si="29"/>
        <v>1.075055125848658</v>
      </c>
    </row>
    <row r="78" spans="2:12" x14ac:dyDescent="0.25">
      <c r="B78" s="15"/>
      <c r="C78" s="15"/>
      <c r="D78" s="78">
        <v>422</v>
      </c>
      <c r="E78" s="78"/>
      <c r="F78" s="78" t="s">
        <v>115</v>
      </c>
      <c r="G78" s="79">
        <f>G79</f>
        <v>6902.96</v>
      </c>
      <c r="H78" s="79">
        <f t="shared" ref="H78:I78" si="30">H79</f>
        <v>7617.37</v>
      </c>
      <c r="I78" s="79">
        <f t="shared" si="30"/>
        <v>7617.37</v>
      </c>
      <c r="J78" s="79">
        <f>J79+J80</f>
        <v>9602.0499999999993</v>
      </c>
      <c r="K78" s="77">
        <f t="shared" si="28"/>
        <v>1.3910047284063647</v>
      </c>
      <c r="L78" s="77">
        <f t="shared" si="29"/>
        <v>1.2605466191086949</v>
      </c>
    </row>
    <row r="79" spans="2:12" x14ac:dyDescent="0.25">
      <c r="B79" s="15"/>
      <c r="C79" s="15"/>
      <c r="D79" s="11"/>
      <c r="E79" s="12">
        <v>4221</v>
      </c>
      <c r="F79" s="12" t="s">
        <v>116</v>
      </c>
      <c r="G79" s="69">
        <v>6902.96</v>
      </c>
      <c r="H79" s="69">
        <v>7617.37</v>
      </c>
      <c r="I79" s="69">
        <v>7617.37</v>
      </c>
      <c r="J79" s="69">
        <v>9011.5</v>
      </c>
      <c r="K79" s="74">
        <f t="shared" si="28"/>
        <v>1.3054544717048917</v>
      </c>
      <c r="L79" s="74">
        <f t="shared" si="29"/>
        <v>1.1830198611856848</v>
      </c>
    </row>
    <row r="80" spans="2:12" x14ac:dyDescent="0.25">
      <c r="B80" s="15"/>
      <c r="C80" s="15"/>
      <c r="D80" s="11"/>
      <c r="E80" s="12">
        <v>4223</v>
      </c>
      <c r="F80" s="12" t="s">
        <v>206</v>
      </c>
      <c r="G80" s="69">
        <v>6902.96</v>
      </c>
      <c r="H80" s="69">
        <v>0</v>
      </c>
      <c r="I80" s="69">
        <v>0</v>
      </c>
      <c r="J80" s="69">
        <v>590.54999999999995</v>
      </c>
      <c r="K80" s="74">
        <f t="shared" ref="K80" si="31">J80/G80</f>
        <v>8.5550256701472982E-2</v>
      </c>
      <c r="L80" s="74" t="e">
        <f t="shared" ref="L80" si="32">J80/I80</f>
        <v>#DIV/0!</v>
      </c>
    </row>
    <row r="81" spans="2:12" x14ac:dyDescent="0.25">
      <c r="B81" s="15"/>
      <c r="C81" s="15"/>
      <c r="D81" s="78">
        <v>424</v>
      </c>
      <c r="E81" s="78"/>
      <c r="F81" s="78" t="s">
        <v>118</v>
      </c>
      <c r="G81" s="79">
        <f>G82</f>
        <v>42568.47</v>
      </c>
      <c r="H81" s="79">
        <f t="shared" ref="H81:J81" si="33">H82</f>
        <v>40613.18</v>
      </c>
      <c r="I81" s="79">
        <f t="shared" si="33"/>
        <v>40613.18</v>
      </c>
      <c r="J81" s="79">
        <f t="shared" si="33"/>
        <v>42248.45</v>
      </c>
      <c r="K81" s="77">
        <f t="shared" si="28"/>
        <v>0.99248222921801033</v>
      </c>
      <c r="L81" s="77">
        <f t="shared" si="29"/>
        <v>1.0402645151155363</v>
      </c>
    </row>
    <row r="82" spans="2:12" x14ac:dyDescent="0.25">
      <c r="B82" s="15"/>
      <c r="C82" s="15"/>
      <c r="D82" s="11"/>
      <c r="E82" s="12">
        <v>4241</v>
      </c>
      <c r="F82" s="12" t="s">
        <v>117</v>
      </c>
      <c r="G82" s="69">
        <v>42568.47</v>
      </c>
      <c r="H82" s="69">
        <v>40613.18</v>
      </c>
      <c r="I82" s="69">
        <v>40613.18</v>
      </c>
      <c r="J82" s="69">
        <v>42248.45</v>
      </c>
      <c r="K82" s="74">
        <f t="shared" si="28"/>
        <v>0.99248222921801033</v>
      </c>
      <c r="L82" s="74">
        <f t="shared" si="29"/>
        <v>1.0402645151155363</v>
      </c>
    </row>
    <row r="85" spans="2:12" ht="15" customHeight="1" x14ac:dyDescent="0.25"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</row>
    <row r="86" spans="2:12" x14ac:dyDescent="0.25">
      <c r="B86" s="39"/>
      <c r="C86" s="39"/>
      <c r="D86" s="39"/>
      <c r="E86" s="39"/>
      <c r="F86" s="39"/>
      <c r="G86" s="39"/>
      <c r="H86" s="39"/>
      <c r="I86" s="39"/>
      <c r="J86" s="39"/>
      <c r="K86" s="39"/>
      <c r="L86" s="39"/>
    </row>
    <row r="87" spans="2:12" ht="4.5" customHeight="1" x14ac:dyDescent="0.25">
      <c r="B87" s="39"/>
      <c r="C87" s="39"/>
      <c r="D87" s="39"/>
      <c r="E87" s="39"/>
      <c r="F87" s="39"/>
      <c r="G87" s="39"/>
      <c r="H87" s="39"/>
      <c r="I87" s="39"/>
      <c r="J87" s="39"/>
      <c r="K87" s="39"/>
      <c r="L87" s="39"/>
    </row>
  </sheetData>
  <mergeCells count="7">
    <mergeCell ref="B2:L2"/>
    <mergeCell ref="B4:L4"/>
    <mergeCell ref="B6:L6"/>
    <mergeCell ref="B37:F37"/>
    <mergeCell ref="B9:F9"/>
    <mergeCell ref="B36:F36"/>
    <mergeCell ref="B8:F8"/>
  </mergeCells>
  <printOptions verticalCentered="1"/>
  <pageMargins left="0.23622047244094491" right="0.23622047244094491" top="0.74803149606299213" bottom="0.74803149606299213" header="0.31496062992125984" footer="0.31496062992125984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60"/>
  <sheetViews>
    <sheetView topLeftCell="A22" workbookViewId="0">
      <selection activeCell="F4" sqref="F4"/>
    </sheetView>
  </sheetViews>
  <sheetFormatPr defaultRowHeight="15" x14ac:dyDescent="0.25"/>
  <cols>
    <col min="1" max="1" width="9.140625" customWidth="1"/>
    <col min="2" max="2" width="37.7109375" customWidth="1"/>
    <col min="3" max="3" width="21.42578125" customWidth="1"/>
    <col min="4" max="4" width="20.7109375" customWidth="1"/>
    <col min="5" max="5" width="19.42578125" customWidth="1"/>
    <col min="6" max="6" width="17.85546875" customWidth="1"/>
    <col min="7" max="8" width="15.7109375" customWidth="1"/>
  </cols>
  <sheetData>
    <row r="1" spans="2:8" ht="18" x14ac:dyDescent="0.25">
      <c r="B1" s="3"/>
      <c r="C1" s="3"/>
      <c r="D1" s="3"/>
      <c r="E1" s="3"/>
      <c r="F1" s="4"/>
      <c r="G1" s="4"/>
      <c r="H1" s="4"/>
    </row>
    <row r="2" spans="2:8" ht="15.75" customHeight="1" x14ac:dyDescent="0.25">
      <c r="B2" s="172" t="s">
        <v>40</v>
      </c>
      <c r="C2" s="172"/>
      <c r="D2" s="172"/>
      <c r="E2" s="172"/>
      <c r="F2" s="172"/>
      <c r="G2" s="172"/>
      <c r="H2" s="172"/>
    </row>
    <row r="3" spans="2:8" ht="18" x14ac:dyDescent="0.25">
      <c r="B3" s="3"/>
      <c r="C3" s="3"/>
      <c r="D3" s="3"/>
      <c r="E3" s="3"/>
      <c r="F3" s="4"/>
      <c r="G3" s="4"/>
      <c r="H3" s="4"/>
    </row>
    <row r="4" spans="2:8" ht="40.5" customHeight="1" x14ac:dyDescent="0.25">
      <c r="B4" s="45" t="s">
        <v>7</v>
      </c>
      <c r="C4" s="45" t="s">
        <v>201</v>
      </c>
      <c r="D4" s="45" t="s">
        <v>57</v>
      </c>
      <c r="E4" s="45" t="s">
        <v>54</v>
      </c>
      <c r="F4" s="45" t="s">
        <v>205</v>
      </c>
      <c r="G4" s="45" t="s">
        <v>23</v>
      </c>
      <c r="H4" s="45" t="s">
        <v>55</v>
      </c>
    </row>
    <row r="5" spans="2:8" x14ac:dyDescent="0.25">
      <c r="B5" s="45">
        <v>1</v>
      </c>
      <c r="C5" s="49">
        <v>2</v>
      </c>
      <c r="D5" s="49">
        <v>3</v>
      </c>
      <c r="E5" s="49">
        <v>4</v>
      </c>
      <c r="F5" s="49">
        <v>5</v>
      </c>
      <c r="G5" s="49" t="s">
        <v>37</v>
      </c>
      <c r="H5" s="49" t="s">
        <v>38</v>
      </c>
    </row>
    <row r="6" spans="2:8" ht="15.75" x14ac:dyDescent="0.25">
      <c r="B6" s="91" t="s">
        <v>51</v>
      </c>
      <c r="C6" s="111">
        <f>C7+C10+C13+C16+C19+C22+C25</f>
        <v>632366.78999999992</v>
      </c>
      <c r="D6" s="111">
        <f t="shared" ref="D6:F6" si="0">D7+D10+D13+D16+D19+D22+D25</f>
        <v>736104.45000000007</v>
      </c>
      <c r="E6" s="111">
        <f t="shared" si="0"/>
        <v>736104.45000000007</v>
      </c>
      <c r="F6" s="111">
        <f t="shared" si="0"/>
        <v>706525.49</v>
      </c>
      <c r="G6" s="102"/>
      <c r="H6" s="102"/>
    </row>
    <row r="7" spans="2:8" x14ac:dyDescent="0.25">
      <c r="B7" s="104" t="s">
        <v>127</v>
      </c>
      <c r="C7" s="105">
        <f>C8</f>
        <v>584055.85</v>
      </c>
      <c r="D7" s="105">
        <f t="shared" ref="D7:F7" si="1">D8</f>
        <v>681059.24</v>
      </c>
      <c r="E7" s="105">
        <f t="shared" si="1"/>
        <v>681059.24</v>
      </c>
      <c r="F7" s="105">
        <f t="shared" si="1"/>
        <v>655994.15</v>
      </c>
      <c r="G7" s="99">
        <f>F7/C7</f>
        <v>1.1231702413390776</v>
      </c>
      <c r="H7" s="99">
        <f>F7/E7</f>
        <v>0.96319690193176155</v>
      </c>
    </row>
    <row r="8" spans="2:8" x14ac:dyDescent="0.25">
      <c r="B8" s="109" t="s">
        <v>25</v>
      </c>
      <c r="C8" s="69">
        <f>C9</f>
        <v>584055.85</v>
      </c>
      <c r="D8" s="116">
        <f t="shared" ref="D8:F8" si="2">D9</f>
        <v>681059.24</v>
      </c>
      <c r="E8" s="116">
        <f t="shared" si="2"/>
        <v>681059.24</v>
      </c>
      <c r="F8" s="69">
        <f t="shared" si="2"/>
        <v>655994.15</v>
      </c>
      <c r="G8" s="74">
        <f t="shared" ref="G8" si="3">F8/C8</f>
        <v>1.1231702413390776</v>
      </c>
      <c r="H8" s="74">
        <f t="shared" ref="H8" si="4">F8/E8</f>
        <v>0.96319690193176155</v>
      </c>
    </row>
    <row r="9" spans="2:8" x14ac:dyDescent="0.25">
      <c r="B9" s="26" t="s">
        <v>119</v>
      </c>
      <c r="C9" s="106">
        <v>584055.85</v>
      </c>
      <c r="D9" s="115">
        <v>681059.24</v>
      </c>
      <c r="E9" s="115">
        <v>681059.24</v>
      </c>
      <c r="F9" s="107">
        <v>655994.15</v>
      </c>
      <c r="G9" s="74">
        <f t="shared" ref="G9:G47" si="5">F9/C9</f>
        <v>1.1231702413390776</v>
      </c>
      <c r="H9" s="74">
        <f t="shared" ref="H9:H47" si="6">F9/E9</f>
        <v>0.96319690193176155</v>
      </c>
    </row>
    <row r="10" spans="2:8" ht="25.5" x14ac:dyDescent="0.25">
      <c r="B10" s="104" t="s">
        <v>128</v>
      </c>
      <c r="C10" s="105">
        <f>C11</f>
        <v>29939.62</v>
      </c>
      <c r="D10" s="105">
        <f t="shared" ref="D10:F10" si="7">D11</f>
        <v>35708.400000000001</v>
      </c>
      <c r="E10" s="105">
        <f t="shared" si="7"/>
        <v>35708.410000000003</v>
      </c>
      <c r="F10" s="105">
        <f t="shared" si="7"/>
        <v>30318.36</v>
      </c>
      <c r="G10" s="99">
        <f t="shared" si="5"/>
        <v>1.0126501271559225</v>
      </c>
      <c r="H10" s="99">
        <f t="shared" si="6"/>
        <v>0.84905376632563578</v>
      </c>
    </row>
    <row r="11" spans="2:8" x14ac:dyDescent="0.25">
      <c r="B11" s="109" t="s">
        <v>25</v>
      </c>
      <c r="C11" s="69">
        <f>C12</f>
        <v>29939.62</v>
      </c>
      <c r="D11" s="116">
        <f t="shared" ref="D11" si="8">D12</f>
        <v>35708.400000000001</v>
      </c>
      <c r="E11" s="116">
        <f t="shared" ref="E11" si="9">E12</f>
        <v>35708.410000000003</v>
      </c>
      <c r="F11" s="69">
        <f t="shared" ref="F11" si="10">F12</f>
        <v>30318.36</v>
      </c>
      <c r="G11" s="74">
        <f t="shared" si="5"/>
        <v>1.0126501271559225</v>
      </c>
      <c r="H11" s="74">
        <f t="shared" si="6"/>
        <v>0.84905376632563578</v>
      </c>
    </row>
    <row r="12" spans="2:8" ht="25.5" x14ac:dyDescent="0.25">
      <c r="B12" s="28" t="s">
        <v>126</v>
      </c>
      <c r="C12" s="106">
        <v>29939.62</v>
      </c>
      <c r="D12" s="115">
        <v>35708.400000000001</v>
      </c>
      <c r="E12" s="119">
        <v>35708.410000000003</v>
      </c>
      <c r="F12" s="107">
        <v>30318.36</v>
      </c>
      <c r="G12" s="74">
        <f t="shared" si="5"/>
        <v>1.0126501271559225</v>
      </c>
      <c r="H12" s="74">
        <f t="shared" si="6"/>
        <v>0.84905376632563578</v>
      </c>
    </row>
    <row r="13" spans="2:8" x14ac:dyDescent="0.25">
      <c r="B13" s="104" t="s">
        <v>129</v>
      </c>
      <c r="C13" s="105">
        <f>C14</f>
        <v>15355.44</v>
      </c>
      <c r="D13" s="105">
        <f t="shared" ref="D13:F14" si="11">D14</f>
        <v>18142.55</v>
      </c>
      <c r="E13" s="105">
        <f t="shared" si="11"/>
        <v>18142.54</v>
      </c>
      <c r="F13" s="105">
        <f t="shared" si="11"/>
        <v>18677.66</v>
      </c>
      <c r="G13" s="99">
        <f t="shared" si="5"/>
        <v>1.2163545948536805</v>
      </c>
      <c r="H13" s="99">
        <f t="shared" si="6"/>
        <v>1.0294953187370677</v>
      </c>
    </row>
    <row r="14" spans="2:8" x14ac:dyDescent="0.25">
      <c r="B14" s="109" t="s">
        <v>25</v>
      </c>
      <c r="C14" s="69">
        <f>C15</f>
        <v>15355.44</v>
      </c>
      <c r="D14" s="116">
        <f t="shared" si="11"/>
        <v>18142.55</v>
      </c>
      <c r="E14" s="116">
        <f t="shared" si="11"/>
        <v>18142.54</v>
      </c>
      <c r="F14" s="69">
        <f t="shared" si="11"/>
        <v>18677.66</v>
      </c>
      <c r="G14" s="74">
        <f t="shared" si="5"/>
        <v>1.2163545948536805</v>
      </c>
      <c r="H14" s="74">
        <f t="shared" si="6"/>
        <v>1.0294953187370677</v>
      </c>
    </row>
    <row r="15" spans="2:8" x14ac:dyDescent="0.25">
      <c r="B15" s="28" t="s">
        <v>130</v>
      </c>
      <c r="C15" s="106">
        <v>15355.44</v>
      </c>
      <c r="D15" s="115">
        <v>18142.55</v>
      </c>
      <c r="E15" s="119">
        <v>18142.54</v>
      </c>
      <c r="F15" s="107">
        <v>18677.66</v>
      </c>
      <c r="G15" s="74">
        <f>F15/C15</f>
        <v>1.2163545948536805</v>
      </c>
      <c r="H15" s="74">
        <f t="shared" si="6"/>
        <v>1.0294953187370677</v>
      </c>
    </row>
    <row r="16" spans="2:8" x14ac:dyDescent="0.25">
      <c r="B16" s="108" t="s">
        <v>131</v>
      </c>
      <c r="C16" s="105">
        <f>C17</f>
        <v>324.5</v>
      </c>
      <c r="D16" s="105">
        <f t="shared" ref="D16:F16" si="12">D17</f>
        <v>663.61</v>
      </c>
      <c r="E16" s="105">
        <f t="shared" si="12"/>
        <v>663.61</v>
      </c>
      <c r="F16" s="105">
        <f t="shared" si="12"/>
        <v>982</v>
      </c>
      <c r="G16" s="99">
        <f t="shared" ref="G16:G21" si="13">F16/C16</f>
        <v>3.0261941448382128</v>
      </c>
      <c r="H16" s="99">
        <f t="shared" si="6"/>
        <v>1.4797848133692981</v>
      </c>
    </row>
    <row r="17" spans="2:8" x14ac:dyDescent="0.25">
      <c r="B17" s="109" t="s">
        <v>25</v>
      </c>
      <c r="C17" s="69">
        <f>C18</f>
        <v>324.5</v>
      </c>
      <c r="D17" s="116">
        <f t="shared" ref="D17:F17" si="14">D18</f>
        <v>663.61</v>
      </c>
      <c r="E17" s="116">
        <f t="shared" si="14"/>
        <v>663.61</v>
      </c>
      <c r="F17" s="69">
        <f t="shared" si="14"/>
        <v>982</v>
      </c>
      <c r="G17" s="74">
        <f t="shared" si="13"/>
        <v>3.0261941448382128</v>
      </c>
      <c r="H17" s="74">
        <f t="shared" si="6"/>
        <v>1.4797848133692981</v>
      </c>
    </row>
    <row r="18" spans="2:8" x14ac:dyDescent="0.25">
      <c r="B18" s="28" t="s">
        <v>132</v>
      </c>
      <c r="C18" s="106">
        <v>324.5</v>
      </c>
      <c r="D18" s="115">
        <v>663.61</v>
      </c>
      <c r="E18" s="119">
        <v>663.61</v>
      </c>
      <c r="F18" s="107">
        <v>982</v>
      </c>
      <c r="G18" s="74">
        <f t="shared" si="13"/>
        <v>3.0261941448382128</v>
      </c>
      <c r="H18" s="74">
        <f t="shared" si="6"/>
        <v>1.4797848133692981</v>
      </c>
    </row>
    <row r="19" spans="2:8" x14ac:dyDescent="0.25">
      <c r="B19" s="108" t="s">
        <v>133</v>
      </c>
      <c r="C19" s="105">
        <f>C20</f>
        <v>190.38</v>
      </c>
      <c r="D19" s="105">
        <f t="shared" ref="D19:F19" si="15">D20</f>
        <v>213.02</v>
      </c>
      <c r="E19" s="105">
        <f t="shared" si="15"/>
        <v>213.02</v>
      </c>
      <c r="F19" s="105">
        <f t="shared" si="15"/>
        <v>235.69</v>
      </c>
      <c r="G19" s="99"/>
      <c r="H19" s="99"/>
    </row>
    <row r="20" spans="2:8" x14ac:dyDescent="0.25">
      <c r="B20" s="109" t="s">
        <v>134</v>
      </c>
      <c r="C20" s="69">
        <f>C21</f>
        <v>190.38</v>
      </c>
      <c r="D20" s="116">
        <f t="shared" ref="D20:F20" si="16">D21</f>
        <v>213.02</v>
      </c>
      <c r="E20" s="116">
        <f t="shared" si="16"/>
        <v>213.02</v>
      </c>
      <c r="F20" s="69">
        <f t="shared" si="16"/>
        <v>235.69</v>
      </c>
      <c r="G20" s="74">
        <f t="shared" si="13"/>
        <v>1.2379976888328605</v>
      </c>
      <c r="H20" s="74">
        <f t="shared" si="6"/>
        <v>1.1064219322129376</v>
      </c>
    </row>
    <row r="21" spans="2:8" x14ac:dyDescent="0.25">
      <c r="B21" s="28" t="s">
        <v>135</v>
      </c>
      <c r="C21" s="115">
        <v>190.38</v>
      </c>
      <c r="D21" s="115">
        <v>213.02</v>
      </c>
      <c r="E21" s="119">
        <v>213.02</v>
      </c>
      <c r="F21" s="107">
        <v>235.69</v>
      </c>
      <c r="G21" s="74">
        <f t="shared" si="13"/>
        <v>1.2379976888328605</v>
      </c>
      <c r="H21" s="74">
        <f t="shared" si="6"/>
        <v>1.1064219322129376</v>
      </c>
    </row>
    <row r="22" spans="2:8" x14ac:dyDescent="0.25">
      <c r="B22" s="108" t="s">
        <v>140</v>
      </c>
      <c r="C22" s="105">
        <f>C23</f>
        <v>2501</v>
      </c>
      <c r="D22" s="105">
        <f t="shared" ref="D22:D23" si="17">D23</f>
        <v>0</v>
      </c>
      <c r="E22" s="105">
        <f t="shared" ref="E22:E23" si="18">E23</f>
        <v>0</v>
      </c>
      <c r="F22" s="105">
        <f t="shared" ref="F22:F23" si="19">F23</f>
        <v>0</v>
      </c>
      <c r="G22" s="99">
        <f>F22/C22</f>
        <v>0</v>
      </c>
      <c r="H22" s="99"/>
    </row>
    <row r="23" spans="2:8" x14ac:dyDescent="0.25">
      <c r="B23" s="109" t="s">
        <v>25</v>
      </c>
      <c r="C23" s="69">
        <f>C24</f>
        <v>2501</v>
      </c>
      <c r="D23" s="69">
        <f t="shared" si="17"/>
        <v>0</v>
      </c>
      <c r="E23" s="69">
        <f t="shared" si="18"/>
        <v>0</v>
      </c>
      <c r="F23" s="69">
        <f t="shared" si="19"/>
        <v>0</v>
      </c>
      <c r="G23" s="120">
        <f t="shared" ref="G23:G24" si="20">F23/C23</f>
        <v>0</v>
      </c>
      <c r="H23" s="120"/>
    </row>
    <row r="24" spans="2:8" x14ac:dyDescent="0.25">
      <c r="B24" s="27" t="s">
        <v>169</v>
      </c>
      <c r="C24" s="69">
        <v>2501</v>
      </c>
      <c r="D24" s="69">
        <v>0</v>
      </c>
      <c r="E24" s="101">
        <v>0</v>
      </c>
      <c r="F24" s="100">
        <v>0</v>
      </c>
      <c r="G24" s="120">
        <f t="shared" si="20"/>
        <v>0</v>
      </c>
      <c r="H24" s="120"/>
    </row>
    <row r="25" spans="2:8" x14ac:dyDescent="0.25">
      <c r="B25" s="108" t="s">
        <v>136</v>
      </c>
      <c r="C25" s="105">
        <f>C26</f>
        <v>0</v>
      </c>
      <c r="D25" s="105">
        <f t="shared" ref="D25:F25" si="21">D26</f>
        <v>317.63</v>
      </c>
      <c r="E25" s="105">
        <f t="shared" si="21"/>
        <v>317.63</v>
      </c>
      <c r="F25" s="105">
        <f t="shared" si="21"/>
        <v>317.63</v>
      </c>
      <c r="G25" s="99" t="e">
        <f>F25/C25</f>
        <v>#DIV/0!</v>
      </c>
      <c r="H25" s="99">
        <f>F25/E25</f>
        <v>1</v>
      </c>
    </row>
    <row r="26" spans="2:8" x14ac:dyDescent="0.25">
      <c r="B26" s="28" t="s">
        <v>137</v>
      </c>
      <c r="C26" s="106">
        <v>0</v>
      </c>
      <c r="D26" s="115">
        <v>317.63</v>
      </c>
      <c r="E26" s="119">
        <v>317.63</v>
      </c>
      <c r="F26" s="107">
        <v>317.63</v>
      </c>
      <c r="G26" s="74"/>
      <c r="H26" s="74"/>
    </row>
    <row r="27" spans="2:8" ht="15.75" customHeight="1" x14ac:dyDescent="0.25">
      <c r="B27" s="91" t="s">
        <v>52</v>
      </c>
      <c r="C27" s="92">
        <f>C28+C35+C41+C48+C51+C54</f>
        <v>628706.01</v>
      </c>
      <c r="D27" s="92">
        <f t="shared" ref="D27:F27" si="22">D28+D35+D41+D48+D51+D54</f>
        <v>736104.45000000007</v>
      </c>
      <c r="E27" s="92">
        <f t="shared" si="22"/>
        <v>736104.45000000007</v>
      </c>
      <c r="F27" s="92">
        <f t="shared" si="22"/>
        <v>702553.45</v>
      </c>
      <c r="G27" s="103">
        <f t="shared" si="5"/>
        <v>1.1174594147748007</v>
      </c>
      <c r="H27" s="103">
        <f t="shared" si="6"/>
        <v>0.95442087057074565</v>
      </c>
    </row>
    <row r="28" spans="2:8" ht="15.75" customHeight="1" x14ac:dyDescent="0.25">
      <c r="B28" s="104" t="s">
        <v>127</v>
      </c>
      <c r="C28" s="105">
        <f>C29+C33</f>
        <v>580117.86</v>
      </c>
      <c r="D28" s="113">
        <f>D29+D33</f>
        <v>681059.24</v>
      </c>
      <c r="E28" s="105">
        <f t="shared" ref="E28:F28" si="23">E29+E33</f>
        <v>681059.24</v>
      </c>
      <c r="F28" s="105">
        <f t="shared" si="23"/>
        <v>655994.15</v>
      </c>
      <c r="G28" s="99">
        <f t="shared" si="5"/>
        <v>1.1307946112881269</v>
      </c>
      <c r="H28" s="99">
        <f t="shared" si="6"/>
        <v>0.96319690193176155</v>
      </c>
    </row>
    <row r="29" spans="2:8" x14ac:dyDescent="0.25">
      <c r="B29" s="109" t="s">
        <v>120</v>
      </c>
      <c r="C29" s="69">
        <f>SUM(C30:C32)</f>
        <v>537248.39</v>
      </c>
      <c r="D29" s="116">
        <f t="shared" ref="D29" si="24">SUM(D30:D32)</f>
        <v>634606.26</v>
      </c>
      <c r="E29" s="116">
        <f t="shared" ref="E29" si="25">SUM(E30:E32)</f>
        <v>634606.26</v>
      </c>
      <c r="F29" s="69">
        <f t="shared" ref="F29" si="26">SUM(F30:F32)</f>
        <v>609541.17000000004</v>
      </c>
      <c r="G29" s="74">
        <f t="shared" si="5"/>
        <v>1.1345611850042028</v>
      </c>
      <c r="H29" s="74">
        <f t="shared" si="6"/>
        <v>0.96050292664935266</v>
      </c>
    </row>
    <row r="30" spans="2:8" x14ac:dyDescent="0.25">
      <c r="B30" s="27" t="s">
        <v>121</v>
      </c>
      <c r="C30" s="106">
        <v>453052.7</v>
      </c>
      <c r="D30" s="115">
        <v>549000.05000000005</v>
      </c>
      <c r="E30" s="115">
        <v>549000.05000000005</v>
      </c>
      <c r="F30" s="106">
        <v>540501.88</v>
      </c>
      <c r="G30" s="74">
        <f t="shared" si="5"/>
        <v>1.1930220921318866</v>
      </c>
      <c r="H30" s="74">
        <f t="shared" si="6"/>
        <v>0.98452063893254649</v>
      </c>
    </row>
    <row r="31" spans="2:8" x14ac:dyDescent="0.25">
      <c r="B31" s="27" t="s">
        <v>122</v>
      </c>
      <c r="C31" s="106">
        <v>84195.69</v>
      </c>
      <c r="D31" s="115">
        <v>85606.21</v>
      </c>
      <c r="E31" s="115">
        <v>85606.21</v>
      </c>
      <c r="F31" s="106">
        <v>69039.289999999994</v>
      </c>
      <c r="G31" s="74">
        <f t="shared" si="5"/>
        <v>0.81998603491461375</v>
      </c>
      <c r="H31" s="74">
        <f t="shared" si="6"/>
        <v>0.80647525454052915</v>
      </c>
    </row>
    <row r="32" spans="2:8" x14ac:dyDescent="0.25">
      <c r="B32" s="27" t="s">
        <v>124</v>
      </c>
      <c r="C32" s="106">
        <v>0</v>
      </c>
      <c r="D32" s="115">
        <v>0</v>
      </c>
      <c r="E32" s="115">
        <v>0</v>
      </c>
      <c r="F32" s="106">
        <v>0</v>
      </c>
      <c r="G32" s="74">
        <v>0</v>
      </c>
      <c r="H32" s="74">
        <v>0</v>
      </c>
    </row>
    <row r="33" spans="2:8" x14ac:dyDescent="0.25">
      <c r="B33" s="109" t="s">
        <v>123</v>
      </c>
      <c r="C33" s="69">
        <f>C34</f>
        <v>42869.47</v>
      </c>
      <c r="D33" s="116">
        <f t="shared" ref="D33:F33" si="27">D34</f>
        <v>46452.98</v>
      </c>
      <c r="E33" s="116">
        <f t="shared" si="27"/>
        <v>46452.98</v>
      </c>
      <c r="F33" s="69">
        <f t="shared" si="27"/>
        <v>46452.98</v>
      </c>
      <c r="G33" s="74">
        <f t="shared" ref="G33:G34" si="28">F33/C33</f>
        <v>1.0835911897207966</v>
      </c>
      <c r="H33" s="74">
        <f t="shared" ref="H33:H34" si="29">F33/E33</f>
        <v>1</v>
      </c>
    </row>
    <row r="34" spans="2:8" x14ac:dyDescent="0.25">
      <c r="B34" s="27" t="s">
        <v>125</v>
      </c>
      <c r="C34" s="106">
        <v>42869.47</v>
      </c>
      <c r="D34" s="115">
        <v>46452.98</v>
      </c>
      <c r="E34" s="115">
        <v>46452.98</v>
      </c>
      <c r="F34" s="106">
        <v>46452.98</v>
      </c>
      <c r="G34" s="74">
        <f t="shared" si="28"/>
        <v>1.0835911897207966</v>
      </c>
      <c r="H34" s="74">
        <f t="shared" si="29"/>
        <v>1</v>
      </c>
    </row>
    <row r="35" spans="2:8" ht="25.5" x14ac:dyDescent="0.25">
      <c r="B35" s="104" t="s">
        <v>128</v>
      </c>
      <c r="C35" s="105">
        <f>C36+C39</f>
        <v>29939.62</v>
      </c>
      <c r="D35" s="105">
        <f t="shared" ref="D35:F35" si="30">D36+D39</f>
        <v>35708.400000000001</v>
      </c>
      <c r="E35" s="105">
        <f t="shared" si="30"/>
        <v>35708.400000000001</v>
      </c>
      <c r="F35" s="105">
        <f t="shared" si="30"/>
        <v>30318.36</v>
      </c>
      <c r="G35" s="99">
        <f t="shared" si="5"/>
        <v>1.0126501271559225</v>
      </c>
      <c r="H35" s="99">
        <f t="shared" si="6"/>
        <v>0.84905400409987564</v>
      </c>
    </row>
    <row r="36" spans="2:8" x14ac:dyDescent="0.25">
      <c r="B36" s="109" t="s">
        <v>120</v>
      </c>
      <c r="C36" s="69">
        <f>SUM(C37:C38)</f>
        <v>28877.84</v>
      </c>
      <c r="D36" s="116">
        <f t="shared" ref="D36:F36" si="31">SUM(D37:D38)</f>
        <v>35708.400000000001</v>
      </c>
      <c r="E36" s="116">
        <f t="shared" si="31"/>
        <v>35708.400000000001</v>
      </c>
      <c r="F36" s="69">
        <f t="shared" si="31"/>
        <v>29524.670000000002</v>
      </c>
      <c r="G36" s="74">
        <f t="shared" si="5"/>
        <v>1.0223988359240166</v>
      </c>
      <c r="H36" s="74">
        <f t="shared" si="6"/>
        <v>0.82682702109307615</v>
      </c>
    </row>
    <row r="37" spans="2:8" x14ac:dyDescent="0.25">
      <c r="B37" s="27" t="s">
        <v>121</v>
      </c>
      <c r="C37" s="106">
        <v>21325.91</v>
      </c>
      <c r="D37" s="115">
        <v>22430.15</v>
      </c>
      <c r="E37" s="115">
        <v>22430.15</v>
      </c>
      <c r="F37" s="107">
        <v>24638.86</v>
      </c>
      <c r="G37" s="74">
        <f t="shared" si="5"/>
        <v>1.1553485877038776</v>
      </c>
      <c r="H37" s="74">
        <f t="shared" si="6"/>
        <v>1.0984705853505214</v>
      </c>
    </row>
    <row r="38" spans="2:8" x14ac:dyDescent="0.25">
      <c r="B38" s="27" t="s">
        <v>122</v>
      </c>
      <c r="C38" s="106">
        <v>7551.93</v>
      </c>
      <c r="D38" s="115">
        <v>13278.25</v>
      </c>
      <c r="E38" s="115">
        <v>13278.25</v>
      </c>
      <c r="F38" s="107">
        <v>4885.8100000000004</v>
      </c>
      <c r="G38" s="74">
        <f t="shared" si="5"/>
        <v>0.64696177003759303</v>
      </c>
      <c r="H38" s="74">
        <f t="shared" si="6"/>
        <v>0.3679558676783462</v>
      </c>
    </row>
    <row r="39" spans="2:8" x14ac:dyDescent="0.25">
      <c r="B39" s="109" t="s">
        <v>123</v>
      </c>
      <c r="C39" s="69">
        <f>C40</f>
        <v>1061.78</v>
      </c>
      <c r="D39" s="69">
        <f t="shared" ref="D39:F39" si="32">D40</f>
        <v>0</v>
      </c>
      <c r="E39" s="69">
        <f t="shared" si="32"/>
        <v>0</v>
      </c>
      <c r="F39" s="69">
        <f t="shared" si="32"/>
        <v>793.69</v>
      </c>
      <c r="G39" s="69">
        <f t="shared" ref="G39:H39" si="33">G40</f>
        <v>0</v>
      </c>
      <c r="H39" s="69">
        <f t="shared" si="33"/>
        <v>0</v>
      </c>
    </row>
    <row r="40" spans="2:8" x14ac:dyDescent="0.25">
      <c r="B40" s="27" t="s">
        <v>125</v>
      </c>
      <c r="C40" s="106">
        <v>1061.78</v>
      </c>
      <c r="D40" s="115">
        <v>0</v>
      </c>
      <c r="E40" s="115">
        <v>0</v>
      </c>
      <c r="F40" s="107">
        <v>793.69</v>
      </c>
      <c r="G40" s="160"/>
      <c r="H40" s="160"/>
    </row>
    <row r="41" spans="2:8" x14ac:dyDescent="0.25">
      <c r="B41" s="104" t="s">
        <v>129</v>
      </c>
      <c r="C41" s="105">
        <f>C42+C46</f>
        <v>15632.650000000001</v>
      </c>
      <c r="D41" s="105">
        <f>D42+D46</f>
        <v>18460.18</v>
      </c>
      <c r="E41" s="105">
        <f t="shared" ref="E41:F41" si="34">E42+E46</f>
        <v>18460.18</v>
      </c>
      <c r="F41" s="105">
        <f t="shared" si="34"/>
        <v>15023.25</v>
      </c>
      <c r="G41" s="159">
        <f t="shared" si="5"/>
        <v>0.96101748583893321</v>
      </c>
      <c r="H41" s="159">
        <f t="shared" si="6"/>
        <v>0.81381925853377379</v>
      </c>
    </row>
    <row r="42" spans="2:8" x14ac:dyDescent="0.25">
      <c r="B42" s="109" t="s">
        <v>120</v>
      </c>
      <c r="C42" s="69">
        <f>SUM(C43:C45)</f>
        <v>11987.52</v>
      </c>
      <c r="D42" s="116">
        <f t="shared" ref="D42:E42" si="35">SUM(D43:D45)</f>
        <v>16895.62</v>
      </c>
      <c r="E42" s="116">
        <f t="shared" si="35"/>
        <v>16895.62</v>
      </c>
      <c r="F42" s="69">
        <f>SUM(F43:F45)</f>
        <v>10655.11</v>
      </c>
      <c r="G42" s="74">
        <f t="shared" si="5"/>
        <v>0.88885023758041704</v>
      </c>
      <c r="H42" s="74">
        <f t="shared" si="6"/>
        <v>0.63064332649526922</v>
      </c>
    </row>
    <row r="43" spans="2:8" x14ac:dyDescent="0.25">
      <c r="B43" s="27" t="s">
        <v>121</v>
      </c>
      <c r="C43" s="106">
        <v>30.97</v>
      </c>
      <c r="D43" s="115">
        <v>796.34</v>
      </c>
      <c r="E43" s="119">
        <v>796.34</v>
      </c>
      <c r="F43" s="107">
        <v>0</v>
      </c>
      <c r="G43" s="74"/>
      <c r="H43" s="74"/>
    </row>
    <row r="44" spans="2:8" x14ac:dyDescent="0.25">
      <c r="B44" s="27" t="s">
        <v>122</v>
      </c>
      <c r="C44" s="106">
        <v>11072.26</v>
      </c>
      <c r="D44" s="115">
        <v>15037.5</v>
      </c>
      <c r="E44" s="119">
        <v>15037.5</v>
      </c>
      <c r="F44" s="107">
        <v>9669.65</v>
      </c>
      <c r="G44" s="74">
        <f t="shared" si="5"/>
        <v>0.87332215825856685</v>
      </c>
      <c r="H44" s="74">
        <f t="shared" si="6"/>
        <v>0.6430357439733998</v>
      </c>
    </row>
    <row r="45" spans="2:8" x14ac:dyDescent="0.25">
      <c r="B45" s="27" t="s">
        <v>124</v>
      </c>
      <c r="C45" s="106">
        <v>884.29</v>
      </c>
      <c r="D45" s="115">
        <v>1061.78</v>
      </c>
      <c r="E45" s="119">
        <v>1061.78</v>
      </c>
      <c r="F45" s="107">
        <v>985.46</v>
      </c>
      <c r="G45" s="74">
        <f t="shared" si="5"/>
        <v>1.1144081692657386</v>
      </c>
      <c r="H45" s="74">
        <f>F45/E45</f>
        <v>0.92812070297048355</v>
      </c>
    </row>
    <row r="46" spans="2:8" x14ac:dyDescent="0.25">
      <c r="B46" s="109" t="s">
        <v>123</v>
      </c>
      <c r="C46" s="69">
        <f>C47</f>
        <v>3645.13</v>
      </c>
      <c r="D46" s="116">
        <f t="shared" ref="D46:E46" si="36">D47</f>
        <v>1564.56</v>
      </c>
      <c r="E46" s="116">
        <f t="shared" si="36"/>
        <v>1564.56</v>
      </c>
      <c r="F46" s="69">
        <f>F47</f>
        <v>4368.1400000000003</v>
      </c>
      <c r="G46" s="74">
        <f t="shared" si="5"/>
        <v>1.1983495787530212</v>
      </c>
      <c r="H46" s="74">
        <f t="shared" si="6"/>
        <v>2.7919287211740045</v>
      </c>
    </row>
    <row r="47" spans="2:8" x14ac:dyDescent="0.25">
      <c r="B47" s="27" t="s">
        <v>125</v>
      </c>
      <c r="C47" s="106">
        <v>3645.13</v>
      </c>
      <c r="D47" s="115">
        <v>1564.56</v>
      </c>
      <c r="E47" s="119">
        <v>1564.56</v>
      </c>
      <c r="F47" s="107">
        <v>4368.1400000000003</v>
      </c>
      <c r="G47" s="74">
        <f t="shared" si="5"/>
        <v>1.1983495787530212</v>
      </c>
      <c r="H47" s="74">
        <f t="shared" si="6"/>
        <v>2.7919287211740045</v>
      </c>
    </row>
    <row r="48" spans="2:8" x14ac:dyDescent="0.25">
      <c r="B48" s="108" t="s">
        <v>131</v>
      </c>
      <c r="C48" s="105">
        <f>C49</f>
        <v>324.5</v>
      </c>
      <c r="D48" s="105">
        <f t="shared" ref="D48:F48" si="37">D49</f>
        <v>663.61</v>
      </c>
      <c r="E48" s="105">
        <f t="shared" si="37"/>
        <v>663.61</v>
      </c>
      <c r="F48" s="105">
        <f t="shared" si="37"/>
        <v>982</v>
      </c>
      <c r="G48" s="99">
        <f>F48/C48</f>
        <v>3.0261941448382128</v>
      </c>
      <c r="H48" s="99">
        <f>F48/E48</f>
        <v>1.4797848133692981</v>
      </c>
    </row>
    <row r="49" spans="2:11" x14ac:dyDescent="0.25">
      <c r="B49" s="109" t="s">
        <v>120</v>
      </c>
      <c r="C49" s="69">
        <f>C50</f>
        <v>324.5</v>
      </c>
      <c r="D49" s="116">
        <f t="shared" ref="D49:F49" si="38">D50</f>
        <v>663.61</v>
      </c>
      <c r="E49" s="116">
        <f t="shared" si="38"/>
        <v>663.61</v>
      </c>
      <c r="F49" s="69">
        <f t="shared" si="38"/>
        <v>982</v>
      </c>
      <c r="G49" s="110">
        <f>F49/C49</f>
        <v>3.0261941448382128</v>
      </c>
      <c r="H49" s="110">
        <f>F49/E49</f>
        <v>1.4797848133692981</v>
      </c>
    </row>
    <row r="50" spans="2:11" x14ac:dyDescent="0.25">
      <c r="B50" s="27" t="s">
        <v>122</v>
      </c>
      <c r="C50" s="106">
        <v>324.5</v>
      </c>
      <c r="D50" s="115">
        <v>663.61</v>
      </c>
      <c r="E50" s="119">
        <v>663.61</v>
      </c>
      <c r="F50" s="107">
        <v>982</v>
      </c>
      <c r="G50" s="110">
        <f>F50/C50</f>
        <v>3.0261941448382128</v>
      </c>
      <c r="H50" s="110">
        <f>F50/E50</f>
        <v>1.4797848133692981</v>
      </c>
    </row>
    <row r="51" spans="2:11" x14ac:dyDescent="0.25">
      <c r="B51" s="108" t="s">
        <v>133</v>
      </c>
      <c r="C51" s="105">
        <f>C52</f>
        <v>190.38</v>
      </c>
      <c r="D51" s="105">
        <f t="shared" ref="D51:F52" si="39">D52</f>
        <v>213.02</v>
      </c>
      <c r="E51" s="105">
        <f t="shared" si="39"/>
        <v>213.02</v>
      </c>
      <c r="F51" s="105">
        <f t="shared" si="39"/>
        <v>235.69</v>
      </c>
      <c r="G51" s="99"/>
      <c r="H51" s="99">
        <f>F51/E51</f>
        <v>1.1064219322129376</v>
      </c>
    </row>
    <row r="52" spans="2:11" x14ac:dyDescent="0.25">
      <c r="B52" s="109" t="s">
        <v>123</v>
      </c>
      <c r="C52" s="69">
        <f>C53</f>
        <v>190.38</v>
      </c>
      <c r="D52" s="116">
        <f t="shared" si="39"/>
        <v>213.02</v>
      </c>
      <c r="E52" s="116">
        <f t="shared" si="39"/>
        <v>213.02</v>
      </c>
      <c r="F52" s="69">
        <f t="shared" si="39"/>
        <v>235.69</v>
      </c>
      <c r="G52" s="110"/>
      <c r="H52" s="120">
        <f t="shared" ref="H52:H53" si="40">F52/E52</f>
        <v>1.1064219322129376</v>
      </c>
    </row>
    <row r="53" spans="2:11" x14ac:dyDescent="0.25">
      <c r="B53" s="27" t="s">
        <v>125</v>
      </c>
      <c r="C53" s="106">
        <v>190.38</v>
      </c>
      <c r="D53" s="115">
        <v>213.02</v>
      </c>
      <c r="E53" s="119">
        <v>213.02</v>
      </c>
      <c r="F53" s="107">
        <v>235.69</v>
      </c>
      <c r="G53" s="110"/>
      <c r="H53" s="120">
        <f t="shared" si="40"/>
        <v>1.1064219322129376</v>
      </c>
    </row>
    <row r="54" spans="2:11" x14ac:dyDescent="0.25">
      <c r="B54" s="108" t="s">
        <v>140</v>
      </c>
      <c r="C54" s="105">
        <f>C55</f>
        <v>2501</v>
      </c>
      <c r="D54" s="105">
        <f t="shared" ref="D54:F54" si="41">D55</f>
        <v>0</v>
      </c>
      <c r="E54" s="105">
        <f t="shared" si="41"/>
        <v>0</v>
      </c>
      <c r="F54" s="105">
        <f t="shared" si="41"/>
        <v>0</v>
      </c>
      <c r="G54" s="99">
        <f>F54/C54</f>
        <v>0</v>
      </c>
      <c r="H54" s="99"/>
    </row>
    <row r="55" spans="2:11" x14ac:dyDescent="0.25">
      <c r="B55" s="109" t="s">
        <v>120</v>
      </c>
      <c r="C55" s="69">
        <f>C56</f>
        <v>2501</v>
      </c>
      <c r="D55" s="69">
        <f t="shared" ref="D55:F55" si="42">D56</f>
        <v>0</v>
      </c>
      <c r="E55" s="69">
        <f t="shared" si="42"/>
        <v>0</v>
      </c>
      <c r="F55" s="69">
        <f t="shared" si="42"/>
        <v>0</v>
      </c>
      <c r="G55" s="120">
        <f t="shared" ref="G55:G56" si="43">F55/C55</f>
        <v>0</v>
      </c>
      <c r="H55" s="120"/>
    </row>
    <row r="56" spans="2:11" x14ac:dyDescent="0.25">
      <c r="B56" s="27" t="s">
        <v>122</v>
      </c>
      <c r="C56" s="69">
        <v>2501</v>
      </c>
      <c r="D56" s="69">
        <v>0</v>
      </c>
      <c r="E56" s="101">
        <v>0</v>
      </c>
      <c r="F56" s="100">
        <v>0</v>
      </c>
      <c r="G56" s="120">
        <f t="shared" si="43"/>
        <v>0</v>
      </c>
      <c r="H56" s="120"/>
    </row>
    <row r="58" spans="2:11" ht="15" customHeight="1" x14ac:dyDescent="0.25">
      <c r="B58" s="39"/>
      <c r="C58" s="112"/>
      <c r="D58" s="112"/>
      <c r="E58" s="112"/>
      <c r="F58" s="112"/>
      <c r="G58" s="39"/>
      <c r="H58" s="39"/>
      <c r="I58" s="39"/>
      <c r="J58" s="39"/>
      <c r="K58" s="39"/>
    </row>
    <row r="59" spans="2:11" x14ac:dyDescent="0.25">
      <c r="B59" s="39"/>
      <c r="C59" s="39"/>
      <c r="D59" s="39"/>
      <c r="E59" s="39"/>
      <c r="F59" s="39"/>
      <c r="G59" s="39"/>
      <c r="H59" s="39"/>
      <c r="I59" s="39"/>
      <c r="J59" s="39"/>
      <c r="K59" s="39"/>
    </row>
    <row r="60" spans="2:11" x14ac:dyDescent="0.25">
      <c r="B60" s="39"/>
      <c r="C60" s="39"/>
      <c r="D60" s="39"/>
      <c r="E60" s="39"/>
      <c r="F60" s="39"/>
      <c r="G60" s="39"/>
      <c r="H60" s="39"/>
      <c r="I60" s="39"/>
      <c r="J60" s="39"/>
      <c r="K60" s="39"/>
    </row>
  </sheetData>
  <mergeCells count="1">
    <mergeCell ref="B2:H2"/>
  </mergeCells>
  <pageMargins left="0.7" right="0.7" top="0.75" bottom="0.75" header="0.3" footer="0.3"/>
  <pageSetup paperSize="9" scale="5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2"/>
  <sheetViews>
    <sheetView workbookViewId="0">
      <selection activeCell="F4" sqref="F4"/>
    </sheetView>
  </sheetViews>
  <sheetFormatPr defaultRowHeight="15" x14ac:dyDescent="0.25"/>
  <cols>
    <col min="2" max="2" width="29.85546875" customWidth="1"/>
    <col min="3" max="3" width="17.85546875" customWidth="1"/>
    <col min="4" max="4" width="18.85546875" customWidth="1"/>
    <col min="5" max="5" width="17.5703125" customWidth="1"/>
    <col min="6" max="6" width="16.140625" customWidth="1"/>
    <col min="7" max="7" width="14.7109375" customWidth="1"/>
    <col min="8" max="8" width="14.140625" customWidth="1"/>
  </cols>
  <sheetData>
    <row r="1" spans="2:8" ht="18" x14ac:dyDescent="0.25">
      <c r="B1" s="19"/>
      <c r="C1" s="19"/>
      <c r="D1" s="19"/>
      <c r="E1" s="19"/>
      <c r="F1" s="4"/>
      <c r="G1" s="4"/>
      <c r="H1" s="4"/>
    </row>
    <row r="2" spans="2:8" ht="15.75" customHeight="1" x14ac:dyDescent="0.25">
      <c r="B2" s="172" t="s">
        <v>41</v>
      </c>
      <c r="C2" s="172"/>
      <c r="D2" s="172"/>
      <c r="E2" s="172"/>
      <c r="F2" s="172"/>
      <c r="G2" s="172"/>
      <c r="H2" s="172"/>
    </row>
    <row r="3" spans="2:8" ht="18" x14ac:dyDescent="0.25">
      <c r="B3" s="19"/>
      <c r="C3" s="19"/>
      <c r="D3" s="19"/>
      <c r="E3" s="19"/>
      <c r="F3" s="4"/>
      <c r="G3" s="4"/>
      <c r="H3" s="4"/>
    </row>
    <row r="4" spans="2:8" ht="25.5" x14ac:dyDescent="0.25">
      <c r="B4" s="45" t="s">
        <v>7</v>
      </c>
      <c r="C4" s="45" t="s">
        <v>203</v>
      </c>
      <c r="D4" s="45" t="s">
        <v>57</v>
      </c>
      <c r="E4" s="45" t="s">
        <v>54</v>
      </c>
      <c r="F4" s="45" t="s">
        <v>207</v>
      </c>
      <c r="G4" s="45" t="s">
        <v>23</v>
      </c>
      <c r="H4" s="45" t="s">
        <v>55</v>
      </c>
    </row>
    <row r="5" spans="2:8" x14ac:dyDescent="0.25">
      <c r="B5" s="49">
        <v>1</v>
      </c>
      <c r="C5" s="49">
        <v>2</v>
      </c>
      <c r="D5" s="49">
        <v>3</v>
      </c>
      <c r="E5" s="49">
        <v>4</v>
      </c>
      <c r="F5" s="49">
        <v>5</v>
      </c>
      <c r="G5" s="49" t="s">
        <v>37</v>
      </c>
      <c r="H5" s="49" t="s">
        <v>38</v>
      </c>
    </row>
    <row r="6" spans="2:8" ht="15.75" customHeight="1" x14ac:dyDescent="0.25">
      <c r="B6" s="10" t="s">
        <v>52</v>
      </c>
      <c r="C6" s="114">
        <f>C7</f>
        <v>628706.02</v>
      </c>
      <c r="D6" s="114">
        <f t="shared" ref="D6:F6" si="0">D7</f>
        <v>736104.45</v>
      </c>
      <c r="E6" s="114">
        <f t="shared" si="0"/>
        <v>736104.45</v>
      </c>
      <c r="F6" s="114">
        <f t="shared" si="0"/>
        <v>702553.45</v>
      </c>
      <c r="G6" s="74">
        <f>F6/C6</f>
        <v>1.1174593970008431</v>
      </c>
      <c r="H6" s="74">
        <f>F6/E6</f>
        <v>0.95442087057074576</v>
      </c>
    </row>
    <row r="7" spans="2:8" ht="15.75" customHeight="1" x14ac:dyDescent="0.25">
      <c r="B7" s="10" t="s">
        <v>138</v>
      </c>
      <c r="C7" s="69">
        <f>C8</f>
        <v>628706.02</v>
      </c>
      <c r="D7" s="69">
        <f t="shared" ref="D7:F7" si="1">D8</f>
        <v>736104.45</v>
      </c>
      <c r="E7" s="69">
        <f t="shared" si="1"/>
        <v>736104.45</v>
      </c>
      <c r="F7" s="69">
        <f t="shared" si="1"/>
        <v>702553.45</v>
      </c>
      <c r="G7" s="74">
        <f t="shared" ref="G7:G8" si="2">F7/C7</f>
        <v>1.1174593970008431</v>
      </c>
      <c r="H7" s="74">
        <f t="shared" ref="H7:H8" si="3">F7/E7</f>
        <v>0.95442087057074576</v>
      </c>
    </row>
    <row r="8" spans="2:8" x14ac:dyDescent="0.25">
      <c r="B8" s="17" t="s">
        <v>139</v>
      </c>
      <c r="C8" s="106">
        <v>628706.02</v>
      </c>
      <c r="D8" s="106">
        <v>736104.45</v>
      </c>
      <c r="E8" s="106">
        <v>736104.45</v>
      </c>
      <c r="F8" s="107">
        <v>702553.45</v>
      </c>
      <c r="G8" s="74">
        <f t="shared" si="2"/>
        <v>1.1174593970008431</v>
      </c>
      <c r="H8" s="74">
        <f t="shared" si="3"/>
        <v>0.95442087057074576</v>
      </c>
    </row>
    <row r="10" spans="2:8" x14ac:dyDescent="0.25">
      <c r="B10" s="39"/>
      <c r="C10" s="39"/>
      <c r="D10" s="39"/>
      <c r="E10" s="39"/>
      <c r="F10" s="39"/>
      <c r="G10" s="39"/>
      <c r="H10" s="39"/>
    </row>
    <row r="11" spans="2:8" x14ac:dyDescent="0.25">
      <c r="B11" s="39"/>
      <c r="C11" s="39"/>
      <c r="D11" s="39"/>
      <c r="E11" s="39"/>
      <c r="F11" s="39"/>
      <c r="G11" s="39"/>
      <c r="H11" s="39"/>
    </row>
    <row r="12" spans="2:8" x14ac:dyDescent="0.25">
      <c r="B12" s="39"/>
      <c r="C12" s="39"/>
      <c r="D12" s="39"/>
      <c r="E12" s="39"/>
      <c r="F12" s="39"/>
      <c r="G12" s="39"/>
      <c r="H12" s="39"/>
    </row>
  </sheetData>
  <mergeCells count="1">
    <mergeCell ref="B2:H2"/>
  </mergeCells>
  <pageMargins left="0.7" right="0.7" top="0.75" bottom="0.75" header="0.3" footer="0.3"/>
  <pageSetup paperSize="9" scale="9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workbookViewId="0">
      <selection activeCell="G7" sqref="G7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8.42578125" customWidth="1"/>
    <col min="5" max="5" width="5.42578125" bestFit="1" customWidth="1"/>
    <col min="6" max="10" width="25.28515625" customWidth="1"/>
    <col min="11" max="12" width="15.7109375" customWidth="1"/>
  </cols>
  <sheetData>
    <row r="1" spans="2:12" ht="18" customHeight="1" x14ac:dyDescent="0.25">
      <c r="B1" s="3"/>
      <c r="C1" s="3"/>
      <c r="D1" s="19"/>
      <c r="E1" s="3"/>
      <c r="F1" s="3"/>
      <c r="G1" s="3"/>
      <c r="H1" s="3"/>
      <c r="I1" s="3"/>
      <c r="J1" s="3"/>
      <c r="K1" s="3"/>
      <c r="L1" s="19"/>
    </row>
    <row r="2" spans="2:12" ht="15.75" customHeight="1" x14ac:dyDescent="0.25">
      <c r="B2" s="172" t="s">
        <v>11</v>
      </c>
      <c r="C2" s="172"/>
      <c r="D2" s="172"/>
      <c r="E2" s="172"/>
      <c r="F2" s="172"/>
      <c r="G2" s="172"/>
      <c r="H2" s="172"/>
      <c r="I2" s="172"/>
      <c r="J2" s="172"/>
      <c r="K2" s="172"/>
      <c r="L2" s="172"/>
    </row>
    <row r="3" spans="2:12" ht="18" x14ac:dyDescent="0.25">
      <c r="B3" s="3"/>
      <c r="C3" s="3"/>
      <c r="D3" s="19"/>
      <c r="E3" s="3"/>
      <c r="F3" s="3"/>
      <c r="G3" s="3"/>
      <c r="H3" s="3"/>
      <c r="I3" s="3"/>
      <c r="J3" s="4"/>
      <c r="K3" s="4"/>
      <c r="L3" s="4"/>
    </row>
    <row r="4" spans="2:12" ht="18" customHeight="1" x14ac:dyDescent="0.25">
      <c r="B4" s="172" t="s">
        <v>59</v>
      </c>
      <c r="C4" s="172"/>
      <c r="D4" s="172"/>
      <c r="E4" s="172"/>
      <c r="F4" s="172"/>
      <c r="G4" s="172"/>
      <c r="H4" s="172"/>
      <c r="I4" s="172"/>
      <c r="J4" s="172"/>
      <c r="K4" s="172"/>
      <c r="L4" s="172"/>
    </row>
    <row r="5" spans="2:12" ht="15.75" customHeight="1" x14ac:dyDescent="0.25">
      <c r="B5" s="172" t="s">
        <v>42</v>
      </c>
      <c r="C5" s="172"/>
      <c r="D5" s="172"/>
      <c r="E5" s="172"/>
      <c r="F5" s="172"/>
      <c r="G5" s="172"/>
      <c r="H5" s="172"/>
      <c r="I5" s="172"/>
      <c r="J5" s="172"/>
      <c r="K5" s="172"/>
      <c r="L5" s="172"/>
    </row>
    <row r="6" spans="2:12" ht="18" x14ac:dyDescent="0.25">
      <c r="B6" s="3"/>
      <c r="C6" s="3"/>
      <c r="D6" s="19"/>
      <c r="E6" s="3"/>
      <c r="F6" s="3"/>
      <c r="G6" s="3"/>
      <c r="H6" s="3"/>
      <c r="I6" s="3"/>
      <c r="J6" s="4"/>
      <c r="K6" s="4"/>
      <c r="L6" s="4"/>
    </row>
    <row r="7" spans="2:12" ht="25.5" customHeight="1" x14ac:dyDescent="0.25">
      <c r="B7" s="188" t="s">
        <v>7</v>
      </c>
      <c r="C7" s="189"/>
      <c r="D7" s="189"/>
      <c r="E7" s="189"/>
      <c r="F7" s="190"/>
      <c r="G7" s="50" t="s">
        <v>201</v>
      </c>
      <c r="H7" s="50" t="s">
        <v>57</v>
      </c>
      <c r="I7" s="50" t="s">
        <v>54</v>
      </c>
      <c r="J7" s="50" t="s">
        <v>205</v>
      </c>
      <c r="K7" s="50" t="s">
        <v>23</v>
      </c>
      <c r="L7" s="50" t="s">
        <v>55</v>
      </c>
    </row>
    <row r="8" spans="2:12" x14ac:dyDescent="0.25">
      <c r="B8" s="188">
        <v>1</v>
      </c>
      <c r="C8" s="189"/>
      <c r="D8" s="189"/>
      <c r="E8" s="189"/>
      <c r="F8" s="190"/>
      <c r="G8" s="51">
        <v>2</v>
      </c>
      <c r="H8" s="51">
        <v>3</v>
      </c>
      <c r="I8" s="51">
        <v>4</v>
      </c>
      <c r="J8" s="51">
        <v>5</v>
      </c>
      <c r="K8" s="51" t="s">
        <v>37</v>
      </c>
      <c r="L8" s="51" t="s">
        <v>38</v>
      </c>
    </row>
    <row r="9" spans="2:12" ht="25.5" x14ac:dyDescent="0.25">
      <c r="B9" s="10">
        <v>8</v>
      </c>
      <c r="C9" s="10"/>
      <c r="D9" s="10"/>
      <c r="E9" s="10"/>
      <c r="F9" s="10" t="s">
        <v>8</v>
      </c>
      <c r="G9" s="8"/>
      <c r="H9" s="8"/>
      <c r="I9" s="8"/>
      <c r="J9" s="36"/>
      <c r="K9" s="36"/>
      <c r="L9" s="36"/>
    </row>
    <row r="10" spans="2:12" x14ac:dyDescent="0.25">
      <c r="B10" s="10"/>
      <c r="C10" s="15">
        <v>84</v>
      </c>
      <c r="D10" s="15"/>
      <c r="E10" s="15"/>
      <c r="F10" s="15" t="s">
        <v>13</v>
      </c>
      <c r="G10" s="8"/>
      <c r="H10" s="8"/>
      <c r="I10" s="8"/>
      <c r="J10" s="36"/>
      <c r="K10" s="36"/>
      <c r="L10" s="36"/>
    </row>
    <row r="11" spans="2:12" ht="51" x14ac:dyDescent="0.25">
      <c r="B11" s="11"/>
      <c r="C11" s="11"/>
      <c r="D11" s="11">
        <v>841</v>
      </c>
      <c r="E11" s="11"/>
      <c r="F11" s="29" t="s">
        <v>43</v>
      </c>
      <c r="G11" s="8"/>
      <c r="H11" s="8"/>
      <c r="I11" s="8"/>
      <c r="J11" s="36"/>
      <c r="K11" s="36"/>
      <c r="L11" s="36"/>
    </row>
    <row r="12" spans="2:12" ht="25.5" x14ac:dyDescent="0.25">
      <c r="B12" s="11"/>
      <c r="C12" s="11"/>
      <c r="D12" s="11"/>
      <c r="E12" s="11">
        <v>8413</v>
      </c>
      <c r="F12" s="29" t="s">
        <v>44</v>
      </c>
      <c r="G12" s="8"/>
      <c r="H12" s="8"/>
      <c r="I12" s="8"/>
      <c r="J12" s="36"/>
      <c r="K12" s="36"/>
      <c r="L12" s="36"/>
    </row>
    <row r="13" spans="2:12" x14ac:dyDescent="0.25">
      <c r="B13" s="11"/>
      <c r="C13" s="11"/>
      <c r="D13" s="11"/>
      <c r="E13" s="12" t="s">
        <v>18</v>
      </c>
      <c r="F13" s="17"/>
      <c r="G13" s="8"/>
      <c r="H13" s="8"/>
      <c r="I13" s="8"/>
      <c r="J13" s="36"/>
      <c r="K13" s="36"/>
      <c r="L13" s="36"/>
    </row>
    <row r="14" spans="2:12" ht="25.5" x14ac:dyDescent="0.25">
      <c r="B14" s="13">
        <v>5</v>
      </c>
      <c r="C14" s="14"/>
      <c r="D14" s="14"/>
      <c r="E14" s="14"/>
      <c r="F14" s="20" t="s">
        <v>9</v>
      </c>
      <c r="G14" s="8"/>
      <c r="H14" s="8"/>
      <c r="I14" s="8"/>
      <c r="J14" s="36"/>
      <c r="K14" s="36"/>
      <c r="L14" s="36"/>
    </row>
    <row r="15" spans="2:12" ht="25.5" x14ac:dyDescent="0.25">
      <c r="B15" s="15"/>
      <c r="C15" s="15">
        <v>54</v>
      </c>
      <c r="D15" s="15"/>
      <c r="E15" s="15"/>
      <c r="F15" s="21" t="s">
        <v>14</v>
      </c>
      <c r="G15" s="8"/>
      <c r="H15" s="8"/>
      <c r="I15" s="9"/>
      <c r="J15" s="36"/>
      <c r="K15" s="36"/>
      <c r="L15" s="36"/>
    </row>
    <row r="16" spans="2:12" ht="63.75" x14ac:dyDescent="0.25">
      <c r="B16" s="15"/>
      <c r="C16" s="15"/>
      <c r="D16" s="15">
        <v>541</v>
      </c>
      <c r="E16" s="29"/>
      <c r="F16" s="29" t="s">
        <v>45</v>
      </c>
      <c r="G16" s="8"/>
      <c r="H16" s="8"/>
      <c r="I16" s="9"/>
      <c r="J16" s="36"/>
      <c r="K16" s="36"/>
      <c r="L16" s="36"/>
    </row>
    <row r="17" spans="2:12" ht="38.25" x14ac:dyDescent="0.25">
      <c r="B17" s="15"/>
      <c r="C17" s="15"/>
      <c r="D17" s="15"/>
      <c r="E17" s="29">
        <v>5413</v>
      </c>
      <c r="F17" s="29" t="s">
        <v>46</v>
      </c>
      <c r="G17" s="8"/>
      <c r="H17" s="8"/>
      <c r="I17" s="9"/>
      <c r="J17" s="36"/>
      <c r="K17" s="36"/>
      <c r="L17" s="36"/>
    </row>
    <row r="18" spans="2:12" x14ac:dyDescent="0.25">
      <c r="B18" s="16"/>
      <c r="C18" s="14"/>
      <c r="D18" s="14"/>
      <c r="E18" s="14"/>
      <c r="F18" s="20" t="s">
        <v>18</v>
      </c>
      <c r="G18" s="8"/>
      <c r="H18" s="8"/>
      <c r="I18" s="8"/>
      <c r="J18" s="36"/>
      <c r="K18" s="36"/>
      <c r="L18" s="36"/>
    </row>
    <row r="20" spans="2:12" x14ac:dyDescent="0.25"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</row>
    <row r="21" spans="2:12" x14ac:dyDescent="0.25"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</row>
    <row r="22" spans="2:12" x14ac:dyDescent="0.25">
      <c r="B22" s="39"/>
      <c r="C22" s="39"/>
      <c r="D22" s="39"/>
      <c r="E22" s="39"/>
      <c r="F22" s="39"/>
      <c r="G22" s="39"/>
      <c r="H22" s="39"/>
      <c r="I22" s="39"/>
      <c r="J22" s="39"/>
      <c r="K22" s="39"/>
      <c r="L22" s="39"/>
    </row>
  </sheetData>
  <mergeCells count="5">
    <mergeCell ref="B7:F7"/>
    <mergeCell ref="B8:F8"/>
    <mergeCell ref="B2:L2"/>
    <mergeCell ref="B4:L4"/>
    <mergeCell ref="B5:L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3"/>
  <sheetViews>
    <sheetView topLeftCell="A13" workbookViewId="0">
      <selection activeCell="D33" sqref="D33"/>
    </sheetView>
  </sheetViews>
  <sheetFormatPr defaultRowHeight="15" x14ac:dyDescent="0.25"/>
  <cols>
    <col min="2" max="2" width="37.7109375" customWidth="1"/>
    <col min="3" max="6" width="25.28515625" customWidth="1"/>
    <col min="7" max="8" width="15.7109375" customWidth="1"/>
  </cols>
  <sheetData>
    <row r="1" spans="2:8" ht="18" x14ac:dyDescent="0.25">
      <c r="B1" s="19"/>
      <c r="C1" s="19"/>
      <c r="D1" s="19"/>
      <c r="E1" s="19"/>
      <c r="F1" s="4"/>
      <c r="G1" s="4"/>
      <c r="H1" s="4"/>
    </row>
    <row r="2" spans="2:8" ht="15.75" customHeight="1" x14ac:dyDescent="0.25">
      <c r="B2" s="172" t="s">
        <v>47</v>
      </c>
      <c r="C2" s="172"/>
      <c r="D2" s="172"/>
      <c r="E2" s="172"/>
      <c r="F2" s="172"/>
      <c r="G2" s="172"/>
      <c r="H2" s="172"/>
    </row>
    <row r="3" spans="2:8" ht="18" x14ac:dyDescent="0.25">
      <c r="B3" s="19"/>
      <c r="C3" s="19"/>
      <c r="D3" s="19"/>
      <c r="E3" s="19"/>
      <c r="F3" s="4"/>
      <c r="G3" s="4"/>
      <c r="H3" s="4"/>
    </row>
    <row r="4" spans="2:8" ht="25.5" x14ac:dyDescent="0.25">
      <c r="B4" s="45" t="s">
        <v>7</v>
      </c>
      <c r="C4" s="45" t="s">
        <v>200</v>
      </c>
      <c r="D4" s="45" t="s">
        <v>57</v>
      </c>
      <c r="E4" s="45" t="s">
        <v>54</v>
      </c>
      <c r="F4" s="45" t="s">
        <v>208</v>
      </c>
      <c r="G4" s="45" t="s">
        <v>23</v>
      </c>
      <c r="H4" s="45" t="s">
        <v>55</v>
      </c>
    </row>
    <row r="5" spans="2:8" x14ac:dyDescent="0.25">
      <c r="B5" s="45">
        <v>1</v>
      </c>
      <c r="C5" s="45">
        <v>2</v>
      </c>
      <c r="D5" s="45">
        <v>3</v>
      </c>
      <c r="E5" s="45">
        <v>4</v>
      </c>
      <c r="F5" s="45">
        <v>5</v>
      </c>
      <c r="G5" s="45" t="s">
        <v>37</v>
      </c>
      <c r="H5" s="45" t="s">
        <v>38</v>
      </c>
    </row>
    <row r="6" spans="2:8" x14ac:dyDescent="0.25">
      <c r="B6" s="122" t="s">
        <v>49</v>
      </c>
      <c r="C6" s="123">
        <f>SUM(C7:C13)</f>
        <v>632366.78999999992</v>
      </c>
      <c r="D6" s="123">
        <f t="shared" ref="D6:F6" si="0">SUM(D7:D13)</f>
        <v>736104.45000000007</v>
      </c>
      <c r="E6" s="123">
        <f t="shared" si="0"/>
        <v>736104.45000000007</v>
      </c>
      <c r="F6" s="123">
        <f t="shared" si="0"/>
        <v>706207.86</v>
      </c>
      <c r="G6" s="103">
        <f>F6/C6</f>
        <v>1.1167693673477066</v>
      </c>
      <c r="H6" s="103">
        <f>F6/E6</f>
        <v>0.95938539700446035</v>
      </c>
    </row>
    <row r="7" spans="2:8" x14ac:dyDescent="0.25">
      <c r="B7" s="10" t="s">
        <v>141</v>
      </c>
      <c r="C7" s="69">
        <v>584055.85</v>
      </c>
      <c r="D7" s="69">
        <v>681059.24</v>
      </c>
      <c r="E7" s="69">
        <v>681059.24</v>
      </c>
      <c r="F7" s="100">
        <v>655994.15</v>
      </c>
      <c r="G7" s="120">
        <f t="shared" ref="G7:G13" si="1">F7/C7</f>
        <v>1.1231702413390776</v>
      </c>
      <c r="H7" s="120">
        <f t="shared" ref="H7:H13" si="2">F7/E7</f>
        <v>0.96319690193176155</v>
      </c>
    </row>
    <row r="8" spans="2:8" ht="38.25" x14ac:dyDescent="0.25">
      <c r="B8" s="10" t="s">
        <v>142</v>
      </c>
      <c r="C8" s="69">
        <v>29939.62</v>
      </c>
      <c r="D8" s="69">
        <v>35708.400000000001</v>
      </c>
      <c r="E8" s="69">
        <v>35708.400000000001</v>
      </c>
      <c r="F8" s="100">
        <v>30318.36</v>
      </c>
      <c r="G8" s="120">
        <f t="shared" si="1"/>
        <v>1.0126501271559225</v>
      </c>
      <c r="H8" s="120">
        <f t="shared" si="2"/>
        <v>0.84905400409987564</v>
      </c>
    </row>
    <row r="9" spans="2:8" x14ac:dyDescent="0.25">
      <c r="B9" s="10" t="s">
        <v>143</v>
      </c>
      <c r="C9" s="69">
        <v>15355.44</v>
      </c>
      <c r="D9" s="69">
        <v>18142.55</v>
      </c>
      <c r="E9" s="69">
        <v>18142.55</v>
      </c>
      <c r="F9" s="100">
        <v>18677.66</v>
      </c>
      <c r="G9" s="120">
        <f t="shared" si="1"/>
        <v>1.2163545948536805</v>
      </c>
      <c r="H9" s="120">
        <f t="shared" si="2"/>
        <v>1.0294947512890966</v>
      </c>
    </row>
    <row r="10" spans="2:8" x14ac:dyDescent="0.25">
      <c r="B10" s="10" t="s">
        <v>19</v>
      </c>
      <c r="C10" s="69">
        <v>324.5</v>
      </c>
      <c r="D10" s="69">
        <v>663.61</v>
      </c>
      <c r="E10" s="69">
        <v>663.61</v>
      </c>
      <c r="F10" s="100">
        <v>982</v>
      </c>
      <c r="G10" s="120">
        <f t="shared" si="1"/>
        <v>3.0261941448382128</v>
      </c>
      <c r="H10" s="120">
        <f t="shared" si="2"/>
        <v>1.4797848133692981</v>
      </c>
    </row>
    <row r="11" spans="2:8" ht="25.5" x14ac:dyDescent="0.25">
      <c r="B11" s="10" t="s">
        <v>144</v>
      </c>
      <c r="C11" s="69">
        <v>190.38</v>
      </c>
      <c r="D11" s="69">
        <v>213.02</v>
      </c>
      <c r="E11" s="69">
        <v>213.02</v>
      </c>
      <c r="F11" s="100">
        <v>235.69</v>
      </c>
      <c r="G11" s="120">
        <f t="shared" si="1"/>
        <v>1.2379976888328605</v>
      </c>
      <c r="H11" s="120">
        <f t="shared" si="2"/>
        <v>1.1064219322129376</v>
      </c>
    </row>
    <row r="12" spans="2:8" x14ac:dyDescent="0.25">
      <c r="B12" s="10" t="s">
        <v>168</v>
      </c>
      <c r="C12" s="69">
        <v>2501</v>
      </c>
      <c r="D12" s="69">
        <v>0</v>
      </c>
      <c r="E12" s="69">
        <v>0</v>
      </c>
      <c r="F12" s="100">
        <v>0</v>
      </c>
      <c r="G12" s="120">
        <f t="shared" si="1"/>
        <v>0</v>
      </c>
      <c r="H12" s="120"/>
    </row>
    <row r="13" spans="2:8" x14ac:dyDescent="0.25">
      <c r="B13" s="10" t="s">
        <v>145</v>
      </c>
      <c r="C13" s="69">
        <v>0</v>
      </c>
      <c r="D13" s="69">
        <v>317.63</v>
      </c>
      <c r="E13" s="69">
        <v>317.63</v>
      </c>
      <c r="F13" s="100">
        <v>0</v>
      </c>
      <c r="G13" s="120" t="e">
        <f t="shared" si="1"/>
        <v>#DIV/0!</v>
      </c>
      <c r="H13" s="120">
        <f t="shared" si="2"/>
        <v>0</v>
      </c>
    </row>
    <row r="14" spans="2:8" ht="15.75" customHeight="1" x14ac:dyDescent="0.25">
      <c r="B14" s="122" t="s">
        <v>50</v>
      </c>
      <c r="C14" s="123">
        <f>SUM(C15:C21)</f>
        <v>628706.01</v>
      </c>
      <c r="D14" s="123">
        <f t="shared" ref="D14:E14" si="3">SUM(D15:D21)</f>
        <v>736104.45000000007</v>
      </c>
      <c r="E14" s="123">
        <f t="shared" si="3"/>
        <v>736104.45000000007</v>
      </c>
      <c r="F14" s="123">
        <f>SUM(F15:F21)</f>
        <v>702553.45</v>
      </c>
      <c r="G14" s="103">
        <f>F14/C14</f>
        <v>1.1174594147748007</v>
      </c>
      <c r="H14" s="103">
        <f>F14/E14</f>
        <v>0.95442087057074565</v>
      </c>
    </row>
    <row r="15" spans="2:8" ht="15.75" customHeight="1" x14ac:dyDescent="0.25">
      <c r="B15" s="10" t="s">
        <v>141</v>
      </c>
      <c r="C15" s="69">
        <v>580117.86</v>
      </c>
      <c r="D15" s="69">
        <v>681059.24</v>
      </c>
      <c r="E15" s="69">
        <v>681059.24</v>
      </c>
      <c r="F15" s="100">
        <v>655994.15</v>
      </c>
      <c r="G15" s="120">
        <f t="shared" ref="G15:G21" si="4">F15/C15</f>
        <v>1.1307946112881269</v>
      </c>
      <c r="H15" s="120">
        <f t="shared" ref="H15:H21" si="5">F15/E15</f>
        <v>0.96319690193176155</v>
      </c>
    </row>
    <row r="16" spans="2:8" ht="38.25" x14ac:dyDescent="0.25">
      <c r="B16" s="10" t="s">
        <v>142</v>
      </c>
      <c r="C16" s="69">
        <v>29939.62</v>
      </c>
      <c r="D16" s="69">
        <v>35708.400000000001</v>
      </c>
      <c r="E16" s="69">
        <v>35708.400000000001</v>
      </c>
      <c r="F16" s="100">
        <v>30318.36</v>
      </c>
      <c r="G16" s="120">
        <f t="shared" si="4"/>
        <v>1.0126501271559225</v>
      </c>
      <c r="H16" s="120">
        <f t="shared" si="5"/>
        <v>0.84905400409987564</v>
      </c>
    </row>
    <row r="17" spans="2:8" x14ac:dyDescent="0.25">
      <c r="B17" s="10" t="s">
        <v>143</v>
      </c>
      <c r="C17" s="69">
        <v>15632.65</v>
      </c>
      <c r="D17" s="69">
        <v>18142.55</v>
      </c>
      <c r="E17" s="69">
        <v>18142.55</v>
      </c>
      <c r="F17" s="100">
        <v>15023.25</v>
      </c>
      <c r="G17" s="120">
        <f t="shared" si="4"/>
        <v>0.96101748583893332</v>
      </c>
      <c r="H17" s="120">
        <f t="shared" si="5"/>
        <v>0.82806716806623104</v>
      </c>
    </row>
    <row r="18" spans="2:8" x14ac:dyDescent="0.25">
      <c r="B18" s="10" t="s">
        <v>19</v>
      </c>
      <c r="C18" s="69">
        <v>324.5</v>
      </c>
      <c r="D18" s="69">
        <v>663.61</v>
      </c>
      <c r="E18" s="69">
        <v>663.61</v>
      </c>
      <c r="F18" s="100">
        <v>982</v>
      </c>
      <c r="G18" s="120">
        <f t="shared" si="4"/>
        <v>3.0261941448382128</v>
      </c>
      <c r="H18" s="120">
        <f t="shared" si="5"/>
        <v>1.4797848133692981</v>
      </c>
    </row>
    <row r="19" spans="2:8" ht="25.5" x14ac:dyDescent="0.25">
      <c r="B19" s="10" t="s">
        <v>144</v>
      </c>
      <c r="C19" s="69">
        <v>190.38</v>
      </c>
      <c r="D19" s="69">
        <v>213.02</v>
      </c>
      <c r="E19" s="69">
        <v>213.02</v>
      </c>
      <c r="F19" s="100">
        <v>235.69</v>
      </c>
      <c r="G19" s="120">
        <v>0</v>
      </c>
      <c r="H19" s="120">
        <f t="shared" si="5"/>
        <v>1.1064219322129376</v>
      </c>
    </row>
    <row r="20" spans="2:8" x14ac:dyDescent="0.25">
      <c r="B20" s="10" t="s">
        <v>168</v>
      </c>
      <c r="C20" s="69">
        <v>2501</v>
      </c>
      <c r="D20" s="69">
        <v>0</v>
      </c>
      <c r="E20" s="69">
        <v>0</v>
      </c>
      <c r="F20" s="100">
        <v>0</v>
      </c>
      <c r="G20" s="120">
        <f t="shared" si="4"/>
        <v>0</v>
      </c>
      <c r="H20" s="120"/>
    </row>
    <row r="21" spans="2:8" x14ac:dyDescent="0.25">
      <c r="B21" s="10" t="s">
        <v>145</v>
      </c>
      <c r="C21" s="69"/>
      <c r="D21" s="69">
        <v>317.63</v>
      </c>
      <c r="E21" s="69">
        <v>317.63</v>
      </c>
      <c r="F21" s="100">
        <v>0</v>
      </c>
      <c r="G21" s="120" t="e">
        <f t="shared" si="4"/>
        <v>#DIV/0!</v>
      </c>
      <c r="H21" s="120">
        <f t="shared" si="5"/>
        <v>0</v>
      </c>
    </row>
    <row r="23" spans="2:8" x14ac:dyDescent="0.25">
      <c r="B23" s="55"/>
      <c r="C23" s="55"/>
      <c r="D23" s="55"/>
      <c r="E23" s="55"/>
      <c r="F23" s="55"/>
      <c r="G23" s="55"/>
      <c r="H23" s="55"/>
    </row>
  </sheetData>
  <mergeCells count="1">
    <mergeCell ref="B2:H2"/>
  </mergeCells>
  <pageMargins left="0.7" right="0.7" top="0.75" bottom="0.75" header="0.3" footer="0.3"/>
  <pageSetup paperSize="9" scale="7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93"/>
  <sheetViews>
    <sheetView tabSelected="1" topLeftCell="E1" workbookViewId="0">
      <selection activeCell="H6" sqref="H6"/>
    </sheetView>
  </sheetViews>
  <sheetFormatPr defaultRowHeight="15" x14ac:dyDescent="0.25"/>
  <cols>
    <col min="2" max="2" width="7.42578125" bestFit="1" customWidth="1"/>
    <col min="3" max="3" width="8.42578125" bestFit="1" customWidth="1"/>
    <col min="4" max="4" width="17.5703125" customWidth="1"/>
    <col min="5" max="5" width="40" customWidth="1"/>
    <col min="6" max="8" width="24.28515625" customWidth="1"/>
    <col min="9" max="9" width="15.7109375" customWidth="1"/>
    <col min="10" max="10" width="24.28515625" customWidth="1"/>
  </cols>
  <sheetData>
    <row r="1" spans="2:10" ht="18" x14ac:dyDescent="0.25">
      <c r="B1" s="3"/>
      <c r="C1" s="3"/>
      <c r="D1" s="3"/>
      <c r="E1" s="3"/>
      <c r="F1" s="3"/>
      <c r="G1" s="3"/>
      <c r="H1" s="3"/>
      <c r="I1" s="4"/>
      <c r="J1" s="4"/>
    </row>
    <row r="2" spans="2:10" ht="18" customHeight="1" x14ac:dyDescent="0.25">
      <c r="B2" s="172" t="s">
        <v>10</v>
      </c>
      <c r="C2" s="172"/>
      <c r="D2" s="172"/>
      <c r="E2" s="172"/>
      <c r="F2" s="172"/>
      <c r="G2" s="172"/>
      <c r="H2" s="172"/>
      <c r="I2" s="172"/>
      <c r="J2" s="30"/>
    </row>
    <row r="3" spans="2:10" ht="18" x14ac:dyDescent="0.25">
      <c r="B3" s="3"/>
      <c r="C3" s="3"/>
      <c r="D3" s="3"/>
      <c r="E3" s="3"/>
      <c r="F3" s="3"/>
      <c r="G3" s="3"/>
      <c r="H3" s="3"/>
      <c r="I3" s="4"/>
      <c r="J3" s="4"/>
    </row>
    <row r="4" spans="2:10" ht="15.75" x14ac:dyDescent="0.25">
      <c r="B4" s="198" t="s">
        <v>62</v>
      </c>
      <c r="C4" s="198"/>
      <c r="D4" s="198"/>
      <c r="E4" s="198"/>
      <c r="F4" s="198"/>
      <c r="G4" s="198"/>
      <c r="H4" s="198"/>
      <c r="I4" s="198"/>
    </row>
    <row r="5" spans="2:10" ht="18" x14ac:dyDescent="0.25">
      <c r="B5" s="19"/>
      <c r="C5" s="19"/>
      <c r="D5" s="19"/>
      <c r="E5" s="19"/>
      <c r="F5" s="19"/>
      <c r="G5" s="19"/>
      <c r="H5" s="19"/>
      <c r="I5" s="4"/>
    </row>
    <row r="6" spans="2:10" ht="25.5" x14ac:dyDescent="0.25">
      <c r="B6" s="188" t="s">
        <v>7</v>
      </c>
      <c r="C6" s="189"/>
      <c r="D6" s="189"/>
      <c r="E6" s="190"/>
      <c r="F6" s="45" t="s">
        <v>57</v>
      </c>
      <c r="G6" s="45" t="s">
        <v>54</v>
      </c>
      <c r="H6" s="45" t="s">
        <v>207</v>
      </c>
      <c r="I6" s="45" t="s">
        <v>55</v>
      </c>
    </row>
    <row r="7" spans="2:10" s="52" customFormat="1" ht="11.25" x14ac:dyDescent="0.2">
      <c r="B7" s="185">
        <v>1</v>
      </c>
      <c r="C7" s="186"/>
      <c r="D7" s="186"/>
      <c r="E7" s="187"/>
      <c r="F7" s="49">
        <v>2</v>
      </c>
      <c r="G7" s="49">
        <v>3</v>
      </c>
      <c r="H7" s="49">
        <v>4</v>
      </c>
      <c r="I7" s="49" t="s">
        <v>48</v>
      </c>
    </row>
    <row r="8" spans="2:10" ht="30" customHeight="1" x14ac:dyDescent="0.25">
      <c r="B8" s="199" t="s">
        <v>147</v>
      </c>
      <c r="C8" s="200"/>
      <c r="D8" s="201"/>
      <c r="E8" s="125" t="s">
        <v>146</v>
      </c>
      <c r="F8" s="123">
        <f>F9</f>
        <v>736104.45000000007</v>
      </c>
      <c r="G8" s="123">
        <f>G9</f>
        <v>736104.45000000007</v>
      </c>
      <c r="H8" s="123">
        <f>H9</f>
        <v>702553.45</v>
      </c>
      <c r="I8" s="126">
        <f>H8/G8</f>
        <v>0.95442087057074565</v>
      </c>
    </row>
    <row r="9" spans="2:10" ht="30" customHeight="1" x14ac:dyDescent="0.25">
      <c r="B9" s="202" t="s">
        <v>148</v>
      </c>
      <c r="C9" s="203"/>
      <c r="D9" s="204"/>
      <c r="E9" s="127" t="s">
        <v>149</v>
      </c>
      <c r="F9" s="69">
        <f>F10+F30+F44+F70+F75+F80+F84</f>
        <v>736104.45000000007</v>
      </c>
      <c r="G9" s="69">
        <f>G10+G30+G44+G70+G75+G80+G84</f>
        <v>736104.45000000007</v>
      </c>
      <c r="H9" s="69">
        <f>H10+H30+H44+H70+H75+H80+H84</f>
        <v>702553.45</v>
      </c>
      <c r="I9" s="129">
        <f>H9/G9</f>
        <v>0.95442087057074565</v>
      </c>
    </row>
    <row r="10" spans="2:10" ht="30" customHeight="1" x14ac:dyDescent="0.25">
      <c r="B10" s="195" t="s">
        <v>152</v>
      </c>
      <c r="C10" s="196"/>
      <c r="D10" s="197"/>
      <c r="E10" s="128" t="s">
        <v>153</v>
      </c>
      <c r="F10" s="121">
        <f>F11+F15+F27</f>
        <v>681059.24</v>
      </c>
      <c r="G10" s="121">
        <f t="shared" ref="G10" si="0">G11+G15+G27</f>
        <v>681059.24</v>
      </c>
      <c r="H10" s="121">
        <f>H11+H15+H27</f>
        <v>655994.15</v>
      </c>
      <c r="I10" s="130">
        <f t="shared" ref="I10:I88" si="1">H10/G10</f>
        <v>0.96319690193176155</v>
      </c>
    </row>
    <row r="11" spans="2:10" x14ac:dyDescent="0.25">
      <c r="B11" s="194" t="s">
        <v>150</v>
      </c>
      <c r="C11" s="194"/>
      <c r="D11" s="194"/>
      <c r="E11" s="56" t="s">
        <v>121</v>
      </c>
      <c r="F11" s="124">
        <f>F12+F13+F14</f>
        <v>549000.05000000005</v>
      </c>
      <c r="G11" s="124">
        <f t="shared" ref="G11:H11" si="2">G12+G13+G14</f>
        <v>549000.05000000005</v>
      </c>
      <c r="H11" s="124">
        <f t="shared" si="2"/>
        <v>540501.88</v>
      </c>
      <c r="I11" s="129">
        <f t="shared" si="1"/>
        <v>0.98452063893254649</v>
      </c>
    </row>
    <row r="12" spans="2:10" x14ac:dyDescent="0.25">
      <c r="B12" s="142"/>
      <c r="C12" s="143"/>
      <c r="D12" s="144"/>
      <c r="E12" s="151" t="s">
        <v>170</v>
      </c>
      <c r="F12" s="152">
        <v>436185.66</v>
      </c>
      <c r="G12" s="106">
        <v>436185.66</v>
      </c>
      <c r="H12" s="106">
        <v>426548.58</v>
      </c>
      <c r="I12" s="153">
        <f t="shared" ref="I12:I14" si="3">H12/G12</f>
        <v>0.97790601369150931</v>
      </c>
    </row>
    <row r="13" spans="2:10" x14ac:dyDescent="0.25">
      <c r="B13" s="142"/>
      <c r="C13" s="143"/>
      <c r="D13" s="144"/>
      <c r="E13" s="151" t="s">
        <v>171</v>
      </c>
      <c r="F13" s="152">
        <v>33180.699999999997</v>
      </c>
      <c r="G13" s="106">
        <v>33180.699999999997</v>
      </c>
      <c r="H13" s="106">
        <v>43793.56</v>
      </c>
      <c r="I13" s="153">
        <f t="shared" si="3"/>
        <v>1.3198503949585152</v>
      </c>
    </row>
    <row r="14" spans="2:10" x14ac:dyDescent="0.25">
      <c r="B14" s="142"/>
      <c r="C14" s="143"/>
      <c r="D14" s="144"/>
      <c r="E14" s="151" t="s">
        <v>172</v>
      </c>
      <c r="F14" s="152">
        <v>79633.69</v>
      </c>
      <c r="G14" s="106">
        <v>79633.69</v>
      </c>
      <c r="H14" s="106">
        <v>70159.740000000005</v>
      </c>
      <c r="I14" s="153">
        <f t="shared" si="3"/>
        <v>0.88103088027190501</v>
      </c>
    </row>
    <row r="15" spans="2:10" x14ac:dyDescent="0.25">
      <c r="B15" s="191" t="s">
        <v>151</v>
      </c>
      <c r="C15" s="192"/>
      <c r="D15" s="193"/>
      <c r="E15" s="53" t="s">
        <v>122</v>
      </c>
      <c r="F15" s="124">
        <f>SUM(F16:F26)</f>
        <v>85606.209999999992</v>
      </c>
      <c r="G15" s="69">
        <v>85606.21</v>
      </c>
      <c r="H15" s="69">
        <f>SUM(H16:H26)</f>
        <v>69039.290000000008</v>
      </c>
      <c r="I15" s="129">
        <f t="shared" si="1"/>
        <v>0.80647525454052926</v>
      </c>
    </row>
    <row r="16" spans="2:10" x14ac:dyDescent="0.25">
      <c r="B16" s="142"/>
      <c r="C16" s="143"/>
      <c r="D16" s="144"/>
      <c r="E16" s="154" t="s">
        <v>173</v>
      </c>
      <c r="F16" s="152">
        <v>15263.12</v>
      </c>
      <c r="G16" s="106">
        <v>15263.12</v>
      </c>
      <c r="H16" s="106">
        <v>16663.12</v>
      </c>
      <c r="I16" s="153">
        <f t="shared" ref="I16:I19" si="4">H16/G16</f>
        <v>1.091724365660494</v>
      </c>
    </row>
    <row r="17" spans="2:9" x14ac:dyDescent="0.25">
      <c r="B17" s="142"/>
      <c r="C17" s="143"/>
      <c r="D17" s="144"/>
      <c r="E17" s="154" t="s">
        <v>174</v>
      </c>
      <c r="F17" s="152">
        <v>9290.6</v>
      </c>
      <c r="G17" s="106">
        <v>9290.6</v>
      </c>
      <c r="H17" s="106">
        <v>9290.6</v>
      </c>
      <c r="I17" s="153">
        <f t="shared" si="4"/>
        <v>1</v>
      </c>
    </row>
    <row r="18" spans="2:9" x14ac:dyDescent="0.25">
      <c r="B18" s="145"/>
      <c r="C18" s="146"/>
      <c r="D18" s="147"/>
      <c r="E18" s="154" t="s">
        <v>175</v>
      </c>
      <c r="F18" s="152">
        <v>29199.02</v>
      </c>
      <c r="G18" s="106">
        <v>29199.02</v>
      </c>
      <c r="H18" s="106">
        <v>18454.5</v>
      </c>
      <c r="I18" s="153">
        <f t="shared" si="4"/>
        <v>0.63202463644327789</v>
      </c>
    </row>
    <row r="19" spans="2:9" x14ac:dyDescent="0.25">
      <c r="B19" s="145"/>
      <c r="C19" s="146"/>
      <c r="D19" s="147"/>
      <c r="E19" s="154" t="s">
        <v>176</v>
      </c>
      <c r="F19" s="152">
        <v>9290.6</v>
      </c>
      <c r="G19" s="106">
        <v>9290.6</v>
      </c>
      <c r="H19" s="106">
        <v>8389.42</v>
      </c>
      <c r="I19" s="153">
        <f t="shared" si="4"/>
        <v>0.90300088261253308</v>
      </c>
    </row>
    <row r="20" spans="2:9" x14ac:dyDescent="0.25">
      <c r="B20" s="145"/>
      <c r="C20" s="146"/>
      <c r="D20" s="147"/>
      <c r="E20" s="154" t="s">
        <v>177</v>
      </c>
      <c r="F20" s="152">
        <v>1327.23</v>
      </c>
      <c r="G20" s="106">
        <v>1327.23</v>
      </c>
      <c r="H20" s="106">
        <v>0</v>
      </c>
      <c r="I20" s="153">
        <f t="shared" ref="I20:I23" si="5">H20/G20</f>
        <v>0</v>
      </c>
    </row>
    <row r="21" spans="2:9" x14ac:dyDescent="0.25">
      <c r="B21" s="145"/>
      <c r="C21" s="146"/>
      <c r="D21" s="147"/>
      <c r="E21" s="154" t="s">
        <v>178</v>
      </c>
      <c r="F21" s="152">
        <v>2919.9</v>
      </c>
      <c r="G21" s="106">
        <v>2919.9</v>
      </c>
      <c r="H21" s="106">
        <v>3069.9</v>
      </c>
      <c r="I21" s="153">
        <f t="shared" si="5"/>
        <v>1.0513716223158327</v>
      </c>
    </row>
    <row r="22" spans="2:9" x14ac:dyDescent="0.25">
      <c r="B22" s="145"/>
      <c r="C22" s="146"/>
      <c r="D22" s="147"/>
      <c r="E22" s="154" t="s">
        <v>179</v>
      </c>
      <c r="F22" s="152">
        <v>2389.0100000000002</v>
      </c>
      <c r="G22" s="106">
        <v>2389.0100000000002</v>
      </c>
      <c r="H22" s="106">
        <v>2389.0100000000002</v>
      </c>
      <c r="I22" s="153">
        <f>H22/G22</f>
        <v>1</v>
      </c>
    </row>
    <row r="23" spans="2:9" x14ac:dyDescent="0.25">
      <c r="B23" s="145"/>
      <c r="C23" s="146"/>
      <c r="D23" s="147"/>
      <c r="E23" s="154" t="s">
        <v>180</v>
      </c>
      <c r="F23" s="152">
        <v>2389.0100000000002</v>
      </c>
      <c r="G23" s="106">
        <v>2389.0100000000002</v>
      </c>
      <c r="H23" s="106">
        <v>1690.92</v>
      </c>
      <c r="I23" s="153">
        <f t="shared" si="5"/>
        <v>0.70779109338177737</v>
      </c>
    </row>
    <row r="24" spans="2:9" x14ac:dyDescent="0.25">
      <c r="B24" s="145"/>
      <c r="C24" s="146"/>
      <c r="D24" s="147"/>
      <c r="E24" s="154" t="s">
        <v>181</v>
      </c>
      <c r="F24" s="152">
        <v>4247.13</v>
      </c>
      <c r="G24" s="106">
        <v>4247.13</v>
      </c>
      <c r="H24" s="106">
        <v>0</v>
      </c>
      <c r="I24" s="153">
        <f t="shared" ref="I24:I25" si="6">H24/G24</f>
        <v>0</v>
      </c>
    </row>
    <row r="25" spans="2:9" x14ac:dyDescent="0.25">
      <c r="B25" s="145"/>
      <c r="C25" s="146"/>
      <c r="D25" s="147"/>
      <c r="E25" s="154" t="s">
        <v>182</v>
      </c>
      <c r="F25" s="152">
        <v>5308.91</v>
      </c>
      <c r="G25" s="106">
        <v>5308.91</v>
      </c>
      <c r="H25" s="106">
        <v>4859.1499999999996</v>
      </c>
      <c r="I25" s="153">
        <f t="shared" si="6"/>
        <v>0.91528204471350993</v>
      </c>
    </row>
    <row r="26" spans="2:9" x14ac:dyDescent="0.25">
      <c r="B26" s="145"/>
      <c r="C26" s="146"/>
      <c r="D26" s="147"/>
      <c r="E26" s="154" t="s">
        <v>183</v>
      </c>
      <c r="F26" s="152">
        <v>3981.68</v>
      </c>
      <c r="G26" s="106">
        <v>3981.68</v>
      </c>
      <c r="H26" s="106">
        <v>4232.67</v>
      </c>
      <c r="I26" s="153">
        <f t="shared" ref="I26" si="7">H26/G26</f>
        <v>1.0630362058226679</v>
      </c>
    </row>
    <row r="27" spans="2:9" x14ac:dyDescent="0.25">
      <c r="B27" s="191" t="s">
        <v>154</v>
      </c>
      <c r="C27" s="192"/>
      <c r="D27" s="193"/>
      <c r="E27" s="53" t="s">
        <v>155</v>
      </c>
      <c r="F27" s="124">
        <f>SUM(F28:F29)</f>
        <v>46452.979999999996</v>
      </c>
      <c r="G27" s="69">
        <v>46452.98</v>
      </c>
      <c r="H27" s="69">
        <v>46452.98</v>
      </c>
      <c r="I27" s="129">
        <f t="shared" si="1"/>
        <v>1</v>
      </c>
    </row>
    <row r="28" spans="2:9" x14ac:dyDescent="0.25">
      <c r="B28" s="145"/>
      <c r="C28" s="146"/>
      <c r="D28" s="147"/>
      <c r="E28" s="154" t="s">
        <v>184</v>
      </c>
      <c r="F28" s="152">
        <v>39816.839999999997</v>
      </c>
      <c r="G28" s="106">
        <v>39816.839999999997</v>
      </c>
      <c r="H28" s="106">
        <v>39816.839999999997</v>
      </c>
      <c r="I28" s="153">
        <f t="shared" ref="I28:I29" si="8">H28/G28</f>
        <v>1</v>
      </c>
    </row>
    <row r="29" spans="2:9" x14ac:dyDescent="0.25">
      <c r="B29" s="145"/>
      <c r="C29" s="146"/>
      <c r="D29" s="147"/>
      <c r="E29" s="154" t="s">
        <v>185</v>
      </c>
      <c r="F29" s="152">
        <v>6636.14</v>
      </c>
      <c r="G29" s="106">
        <v>6636.14</v>
      </c>
      <c r="H29" s="106">
        <v>6636.14</v>
      </c>
      <c r="I29" s="153">
        <f t="shared" si="8"/>
        <v>1</v>
      </c>
    </row>
    <row r="30" spans="2:9" ht="30" customHeight="1" x14ac:dyDescent="0.25">
      <c r="B30" s="195" t="s">
        <v>156</v>
      </c>
      <c r="C30" s="196"/>
      <c r="D30" s="197"/>
      <c r="E30" s="128" t="s">
        <v>157</v>
      </c>
      <c r="F30" s="121">
        <f>F31+F35+F42</f>
        <v>35708.399999999994</v>
      </c>
      <c r="G30" s="121">
        <f>G31+G35+G42</f>
        <v>35708.399999999994</v>
      </c>
      <c r="H30" s="121">
        <f>H31+H35+H42</f>
        <v>30318.36</v>
      </c>
      <c r="I30" s="130">
        <f t="shared" si="1"/>
        <v>0.84905400409987586</v>
      </c>
    </row>
    <row r="31" spans="2:9" x14ac:dyDescent="0.25">
      <c r="B31" s="194" t="s">
        <v>158</v>
      </c>
      <c r="C31" s="194"/>
      <c r="D31" s="194"/>
      <c r="E31" s="56" t="s">
        <v>121</v>
      </c>
      <c r="F31" s="124">
        <f>SUM(F32:F34)</f>
        <v>22430.149999999998</v>
      </c>
      <c r="G31" s="124">
        <f t="shared" ref="G31:H31" si="9">SUM(G32:G34)</f>
        <v>22430.149999999998</v>
      </c>
      <c r="H31" s="124">
        <f t="shared" si="9"/>
        <v>24638.86</v>
      </c>
      <c r="I31" s="129">
        <f t="shared" si="1"/>
        <v>1.0984705853505217</v>
      </c>
    </row>
    <row r="32" spans="2:9" x14ac:dyDescent="0.25">
      <c r="B32" s="145"/>
      <c r="C32" s="146"/>
      <c r="D32" s="147"/>
      <c r="E32" s="151" t="s">
        <v>170</v>
      </c>
      <c r="F32" s="152">
        <v>18581.189999999999</v>
      </c>
      <c r="G32" s="106">
        <v>18581.189999999999</v>
      </c>
      <c r="H32" s="106">
        <v>20655.38</v>
      </c>
      <c r="I32" s="129">
        <f t="shared" si="1"/>
        <v>1.1116284801995999</v>
      </c>
    </row>
    <row r="33" spans="2:9" x14ac:dyDescent="0.25">
      <c r="B33" s="145"/>
      <c r="C33" s="146"/>
      <c r="D33" s="147"/>
      <c r="E33" s="151" t="s">
        <v>171</v>
      </c>
      <c r="F33" s="152">
        <v>398.17</v>
      </c>
      <c r="G33" s="106">
        <v>398.17</v>
      </c>
      <c r="H33" s="106">
        <v>600</v>
      </c>
      <c r="I33" s="129">
        <f t="shared" si="1"/>
        <v>1.5068940402340709</v>
      </c>
    </row>
    <row r="34" spans="2:9" x14ac:dyDescent="0.25">
      <c r="B34" s="145"/>
      <c r="C34" s="146"/>
      <c r="D34" s="147"/>
      <c r="E34" s="151" t="s">
        <v>172</v>
      </c>
      <c r="F34" s="152">
        <v>3450.79</v>
      </c>
      <c r="G34" s="106">
        <v>3450.79</v>
      </c>
      <c r="H34" s="106">
        <v>3383.48</v>
      </c>
      <c r="I34" s="129">
        <f t="shared" si="1"/>
        <v>0.98049432159012861</v>
      </c>
    </row>
    <row r="35" spans="2:9" x14ac:dyDescent="0.25">
      <c r="B35" s="191" t="s">
        <v>151</v>
      </c>
      <c r="C35" s="192"/>
      <c r="D35" s="193"/>
      <c r="E35" s="98" t="s">
        <v>122</v>
      </c>
      <c r="F35" s="124">
        <f>SUM(F36:F41)</f>
        <v>13278.25</v>
      </c>
      <c r="G35" s="124">
        <f t="shared" ref="G35:H35" si="10">SUM(G36:G41)</f>
        <v>13278.25</v>
      </c>
      <c r="H35" s="124">
        <f t="shared" si="10"/>
        <v>4885.8100000000004</v>
      </c>
      <c r="I35" s="129">
        <f t="shared" si="1"/>
        <v>0.3679558676783462</v>
      </c>
    </row>
    <row r="36" spans="2:9" x14ac:dyDescent="0.25">
      <c r="B36" s="145"/>
      <c r="C36" s="146"/>
      <c r="D36" s="147"/>
      <c r="E36" s="154" t="s">
        <v>173</v>
      </c>
      <c r="F36" s="152">
        <v>477.8</v>
      </c>
      <c r="G36" s="106">
        <v>477.8</v>
      </c>
      <c r="H36" s="106">
        <v>398.2</v>
      </c>
      <c r="I36" s="153">
        <f t="shared" si="1"/>
        <v>0.83340309753034736</v>
      </c>
    </row>
    <row r="37" spans="2:9" x14ac:dyDescent="0.25">
      <c r="B37" s="148"/>
      <c r="C37" s="149"/>
      <c r="D37" s="150"/>
      <c r="E37" s="154" t="s">
        <v>174</v>
      </c>
      <c r="F37" s="152">
        <v>663.61</v>
      </c>
      <c r="G37" s="152">
        <v>663.61</v>
      </c>
      <c r="H37" s="152">
        <v>0</v>
      </c>
      <c r="I37" s="153">
        <f t="shared" si="1"/>
        <v>0</v>
      </c>
    </row>
    <row r="38" spans="2:9" x14ac:dyDescent="0.25">
      <c r="B38" s="156"/>
      <c r="C38" s="157"/>
      <c r="D38" s="158"/>
      <c r="E38" s="154" t="s">
        <v>188</v>
      </c>
      <c r="F38" s="152">
        <v>0</v>
      </c>
      <c r="G38" s="152">
        <v>0</v>
      </c>
      <c r="H38" s="152">
        <v>6.31</v>
      </c>
      <c r="I38" s="153" t="e">
        <f t="shared" si="1"/>
        <v>#DIV/0!</v>
      </c>
    </row>
    <row r="39" spans="2:9" x14ac:dyDescent="0.25">
      <c r="B39" s="148"/>
      <c r="C39" s="149"/>
      <c r="D39" s="150"/>
      <c r="E39" s="151" t="s">
        <v>198</v>
      </c>
      <c r="F39" s="152">
        <v>11207.78</v>
      </c>
      <c r="G39" s="152">
        <v>11207.78</v>
      </c>
      <c r="H39" s="152">
        <v>3981.3</v>
      </c>
      <c r="I39" s="129">
        <f>H39/G39</f>
        <v>0.35522645876346609</v>
      </c>
    </row>
    <row r="40" spans="2:9" x14ac:dyDescent="0.25">
      <c r="B40" s="148"/>
      <c r="C40" s="149"/>
      <c r="D40" s="150"/>
      <c r="E40" s="151" t="s">
        <v>177</v>
      </c>
      <c r="F40" s="152">
        <v>398.17</v>
      </c>
      <c r="G40" s="152">
        <v>398.17</v>
      </c>
      <c r="H40" s="152">
        <v>0</v>
      </c>
      <c r="I40" s="129">
        <f>H40/G40</f>
        <v>0</v>
      </c>
    </row>
    <row r="41" spans="2:9" x14ac:dyDescent="0.25">
      <c r="B41" s="148"/>
      <c r="C41" s="149"/>
      <c r="D41" s="150"/>
      <c r="E41" s="151" t="s">
        <v>191</v>
      </c>
      <c r="F41" s="152">
        <v>530.89</v>
      </c>
      <c r="G41" s="152">
        <v>530.89</v>
      </c>
      <c r="H41" s="152">
        <v>500</v>
      </c>
      <c r="I41" s="129">
        <f>H41/G41</f>
        <v>0.94181468854188255</v>
      </c>
    </row>
    <row r="42" spans="2:9" x14ac:dyDescent="0.25">
      <c r="B42" s="191" t="s">
        <v>154</v>
      </c>
      <c r="C42" s="192"/>
      <c r="D42" s="193"/>
      <c r="E42" s="98" t="s">
        <v>155</v>
      </c>
      <c r="F42" s="124">
        <f>F43</f>
        <v>0</v>
      </c>
      <c r="G42" s="124">
        <f t="shared" ref="G42:H42" si="11">G43</f>
        <v>0</v>
      </c>
      <c r="H42" s="124">
        <f t="shared" si="11"/>
        <v>793.69</v>
      </c>
      <c r="I42" s="129" t="e">
        <f>H42/G42</f>
        <v>#DIV/0!</v>
      </c>
    </row>
    <row r="43" spans="2:9" x14ac:dyDescent="0.25">
      <c r="B43" s="156"/>
      <c r="C43" s="157"/>
      <c r="D43" s="158"/>
      <c r="E43" s="154" t="s">
        <v>185</v>
      </c>
      <c r="F43" s="124">
        <v>0</v>
      </c>
      <c r="G43" s="69">
        <v>0</v>
      </c>
      <c r="H43" s="69">
        <v>793.69</v>
      </c>
      <c r="I43" s="129" t="e">
        <f t="shared" ref="I43" si="12">H43/G43</f>
        <v>#DIV/0!</v>
      </c>
    </row>
    <row r="44" spans="2:9" ht="30" customHeight="1" x14ac:dyDescent="0.25">
      <c r="B44" s="195" t="s">
        <v>159</v>
      </c>
      <c r="C44" s="196"/>
      <c r="D44" s="197"/>
      <c r="E44" s="128" t="s">
        <v>160</v>
      </c>
      <c r="F44" s="121">
        <f>F45+F47+F67</f>
        <v>18142.550000000003</v>
      </c>
      <c r="G44" s="121">
        <f t="shared" ref="G44:H44" si="13">G45+G47+G67</f>
        <v>18142.550000000003</v>
      </c>
      <c r="H44" s="121">
        <f t="shared" si="13"/>
        <v>15023.25</v>
      </c>
      <c r="I44" s="130">
        <f t="shared" si="1"/>
        <v>0.82806716806623093</v>
      </c>
    </row>
    <row r="45" spans="2:9" x14ac:dyDescent="0.25">
      <c r="B45" s="194" t="s">
        <v>158</v>
      </c>
      <c r="C45" s="194"/>
      <c r="D45" s="194"/>
      <c r="E45" s="56" t="s">
        <v>121</v>
      </c>
      <c r="F45" s="124">
        <f>F46</f>
        <v>796.34</v>
      </c>
      <c r="G45" s="124">
        <f>G46</f>
        <v>796.34</v>
      </c>
      <c r="H45" s="124">
        <f>H46</f>
        <v>0</v>
      </c>
      <c r="I45" s="129">
        <f t="shared" si="1"/>
        <v>0</v>
      </c>
    </row>
    <row r="46" spans="2:9" x14ac:dyDescent="0.25">
      <c r="B46" s="145"/>
      <c r="C46" s="146"/>
      <c r="D46" s="147"/>
      <c r="E46" s="151" t="s">
        <v>171</v>
      </c>
      <c r="F46" s="152">
        <v>796.34</v>
      </c>
      <c r="G46" s="106">
        <v>796.34</v>
      </c>
      <c r="H46" s="106">
        <v>0</v>
      </c>
      <c r="I46" s="153">
        <f t="shared" si="1"/>
        <v>0</v>
      </c>
    </row>
    <row r="47" spans="2:9" x14ac:dyDescent="0.25">
      <c r="B47" s="191" t="s">
        <v>151</v>
      </c>
      <c r="C47" s="192"/>
      <c r="D47" s="193"/>
      <c r="E47" s="98" t="s">
        <v>122</v>
      </c>
      <c r="F47" s="124">
        <f>SUM(F48:F66)</f>
        <v>16099.280000000002</v>
      </c>
      <c r="G47" s="124">
        <f t="shared" ref="G47" si="14">SUM(G48:G66)</f>
        <v>16099.280000000002</v>
      </c>
      <c r="H47" s="124">
        <f>SUM(H48:H66)</f>
        <v>10655.11</v>
      </c>
      <c r="I47" s="129">
        <f t="shared" si="1"/>
        <v>0.66183767224372758</v>
      </c>
    </row>
    <row r="48" spans="2:9" x14ac:dyDescent="0.25">
      <c r="B48" s="145"/>
      <c r="C48" s="146"/>
      <c r="D48" s="147"/>
      <c r="E48" s="154" t="s">
        <v>186</v>
      </c>
      <c r="F48" s="152">
        <v>1061.78</v>
      </c>
      <c r="G48" s="106">
        <v>1061.78</v>
      </c>
      <c r="H48" s="106">
        <v>446.07</v>
      </c>
      <c r="I48" s="153">
        <f t="shared" si="1"/>
        <v>0.42011527811787752</v>
      </c>
    </row>
    <row r="49" spans="2:9" x14ac:dyDescent="0.25">
      <c r="B49" s="148"/>
      <c r="C49" s="149"/>
      <c r="D49" s="150"/>
      <c r="E49" s="154" t="s">
        <v>173</v>
      </c>
      <c r="F49" s="152">
        <v>132.72</v>
      </c>
      <c r="G49" s="106">
        <v>132.72</v>
      </c>
      <c r="H49" s="106">
        <v>178.39</v>
      </c>
      <c r="I49" s="153">
        <f t="shared" si="1"/>
        <v>1.3441078963230861</v>
      </c>
    </row>
    <row r="50" spans="2:9" x14ac:dyDescent="0.25">
      <c r="B50" s="148"/>
      <c r="C50" s="149"/>
      <c r="D50" s="150"/>
      <c r="E50" s="154" t="s">
        <v>199</v>
      </c>
      <c r="F50" s="152">
        <v>1061.78</v>
      </c>
      <c r="G50" s="106">
        <v>1061.78</v>
      </c>
      <c r="H50" s="106">
        <v>30</v>
      </c>
      <c r="I50" s="153">
        <f t="shared" si="1"/>
        <v>2.8254440656256475E-2</v>
      </c>
    </row>
    <row r="51" spans="2:9" x14ac:dyDescent="0.25">
      <c r="B51" s="145"/>
      <c r="C51" s="146"/>
      <c r="D51" s="147"/>
      <c r="E51" s="154" t="s">
        <v>174</v>
      </c>
      <c r="F51" s="152">
        <v>265.45</v>
      </c>
      <c r="G51" s="106">
        <v>265.45</v>
      </c>
      <c r="H51" s="106">
        <v>89.04</v>
      </c>
      <c r="I51" s="153">
        <f t="shared" ref="I51:I55" si="15">H51/G51</f>
        <v>0.33543040120550011</v>
      </c>
    </row>
    <row r="52" spans="2:9" x14ac:dyDescent="0.25">
      <c r="B52" s="145"/>
      <c r="C52" s="146"/>
      <c r="D52" s="147"/>
      <c r="E52" s="154" t="s">
        <v>175</v>
      </c>
      <c r="F52" s="152">
        <v>663.61</v>
      </c>
      <c r="G52" s="106">
        <v>663.61</v>
      </c>
      <c r="H52" s="106">
        <v>15.93</v>
      </c>
      <c r="I52" s="153">
        <f t="shared" si="15"/>
        <v>2.4005063214840042E-2</v>
      </c>
    </row>
    <row r="53" spans="2:9" x14ac:dyDescent="0.25">
      <c r="B53" s="145"/>
      <c r="C53" s="146"/>
      <c r="D53" s="147"/>
      <c r="E53" s="154" t="s">
        <v>187</v>
      </c>
      <c r="F53" s="152">
        <v>1327.23</v>
      </c>
      <c r="G53" s="106">
        <v>1327.23</v>
      </c>
      <c r="H53" s="106">
        <v>952.21</v>
      </c>
      <c r="I53" s="153">
        <f t="shared" si="15"/>
        <v>0.71744158887306653</v>
      </c>
    </row>
    <row r="54" spans="2:9" x14ac:dyDescent="0.25">
      <c r="B54" s="145"/>
      <c r="C54" s="146"/>
      <c r="D54" s="147"/>
      <c r="E54" s="154" t="s">
        <v>188</v>
      </c>
      <c r="F54" s="152">
        <v>398.17</v>
      </c>
      <c r="G54" s="106">
        <v>398.17</v>
      </c>
      <c r="H54" s="106">
        <v>736.67</v>
      </c>
      <c r="I54" s="153">
        <f t="shared" si="15"/>
        <v>1.8501393876987215</v>
      </c>
    </row>
    <row r="55" spans="2:9" x14ac:dyDescent="0.25">
      <c r="B55" s="145"/>
      <c r="C55" s="146"/>
      <c r="D55" s="147"/>
      <c r="E55" s="154" t="s">
        <v>189</v>
      </c>
      <c r="F55" s="152">
        <v>1990.84</v>
      </c>
      <c r="G55" s="106">
        <v>1990.84</v>
      </c>
      <c r="H55" s="106">
        <v>2141.66</v>
      </c>
      <c r="I55" s="153">
        <f t="shared" si="15"/>
        <v>1.0757569669084406</v>
      </c>
    </row>
    <row r="56" spans="2:9" x14ac:dyDescent="0.25">
      <c r="B56" s="145"/>
      <c r="C56" s="146"/>
      <c r="D56" s="147"/>
      <c r="E56" s="154" t="s">
        <v>190</v>
      </c>
      <c r="F56" s="152">
        <v>265.45</v>
      </c>
      <c r="G56" s="106">
        <v>265.45</v>
      </c>
      <c r="H56" s="106">
        <v>94.43</v>
      </c>
      <c r="I56" s="153">
        <f t="shared" ref="I56:I66" si="16">H56/G56</f>
        <v>0.35573554341683938</v>
      </c>
    </row>
    <row r="57" spans="2:9" x14ac:dyDescent="0.25">
      <c r="B57" s="145"/>
      <c r="C57" s="146"/>
      <c r="D57" s="147"/>
      <c r="E57" s="154" t="s">
        <v>178</v>
      </c>
      <c r="F57" s="152">
        <v>265.45</v>
      </c>
      <c r="G57" s="106">
        <v>265.45</v>
      </c>
      <c r="H57" s="106">
        <v>374.31</v>
      </c>
      <c r="I57" s="153">
        <f t="shared" si="16"/>
        <v>1.4100960632887549</v>
      </c>
    </row>
    <row r="58" spans="2:9" x14ac:dyDescent="0.25">
      <c r="B58" s="145"/>
      <c r="C58" s="146"/>
      <c r="D58" s="147"/>
      <c r="E58" s="154" t="s">
        <v>197</v>
      </c>
      <c r="F58" s="152">
        <v>0</v>
      </c>
      <c r="G58" s="106">
        <v>0</v>
      </c>
      <c r="H58" s="106">
        <v>494.48</v>
      </c>
      <c r="I58" s="153" t="e">
        <f t="shared" si="16"/>
        <v>#DIV/0!</v>
      </c>
    </row>
    <row r="59" spans="2:9" x14ac:dyDescent="0.25">
      <c r="B59" s="145"/>
      <c r="C59" s="146"/>
      <c r="D59" s="147"/>
      <c r="E59" s="154" t="s">
        <v>183</v>
      </c>
      <c r="F59" s="152">
        <v>5574.36</v>
      </c>
      <c r="G59" s="106">
        <v>5574.36</v>
      </c>
      <c r="H59" s="106">
        <v>1116.54</v>
      </c>
      <c r="I59" s="153">
        <f t="shared" si="16"/>
        <v>0.20029922717585516</v>
      </c>
    </row>
    <row r="60" spans="2:9" x14ac:dyDescent="0.25">
      <c r="B60" s="145"/>
      <c r="C60" s="146"/>
      <c r="D60" s="147"/>
      <c r="E60" s="154" t="s">
        <v>180</v>
      </c>
      <c r="F60" s="152">
        <v>132.72</v>
      </c>
      <c r="G60" s="106">
        <v>132.72</v>
      </c>
      <c r="H60" s="106">
        <v>157.25</v>
      </c>
      <c r="I60" s="153">
        <f t="shared" si="16"/>
        <v>1.1848251959011453</v>
      </c>
    </row>
    <row r="61" spans="2:9" x14ac:dyDescent="0.25">
      <c r="B61" s="145"/>
      <c r="C61" s="146"/>
      <c r="D61" s="147"/>
      <c r="E61" s="154" t="s">
        <v>191</v>
      </c>
      <c r="F61" s="152">
        <v>663.61</v>
      </c>
      <c r="G61" s="106">
        <v>663.61</v>
      </c>
      <c r="H61" s="106">
        <v>2142.02</v>
      </c>
      <c r="I61" s="153">
        <f t="shared" si="16"/>
        <v>3.2278295987100858</v>
      </c>
    </row>
    <row r="62" spans="2:9" x14ac:dyDescent="0.25">
      <c r="B62" s="145"/>
      <c r="C62" s="146"/>
      <c r="D62" s="147"/>
      <c r="E62" s="154" t="s">
        <v>192</v>
      </c>
      <c r="F62" s="152">
        <v>172.54</v>
      </c>
      <c r="G62" s="106">
        <v>172.54</v>
      </c>
      <c r="H62" s="106">
        <v>200</v>
      </c>
      <c r="I62" s="153">
        <f t="shared" si="16"/>
        <v>1.1591515011011939</v>
      </c>
    </row>
    <row r="63" spans="2:9" x14ac:dyDescent="0.25">
      <c r="B63" s="145"/>
      <c r="C63" s="146"/>
      <c r="D63" s="147"/>
      <c r="E63" s="154" t="s">
        <v>193</v>
      </c>
      <c r="F63" s="152">
        <v>398.17</v>
      </c>
      <c r="G63" s="106">
        <v>398.17</v>
      </c>
      <c r="H63" s="106">
        <v>38.22</v>
      </c>
      <c r="I63" s="153">
        <f t="shared" si="16"/>
        <v>9.5989150362910308E-2</v>
      </c>
    </row>
    <row r="64" spans="2:9" x14ac:dyDescent="0.25">
      <c r="B64" s="145"/>
      <c r="C64" s="146"/>
      <c r="D64" s="147"/>
      <c r="E64" s="154" t="s">
        <v>194</v>
      </c>
      <c r="F64" s="152">
        <v>398.17</v>
      </c>
      <c r="G64" s="106">
        <v>398.17</v>
      </c>
      <c r="H64" s="106">
        <v>424.86</v>
      </c>
      <c r="I64" s="153">
        <f t="shared" si="16"/>
        <v>1.0670316698897455</v>
      </c>
    </row>
    <row r="65" spans="2:9" x14ac:dyDescent="0.25">
      <c r="B65" s="145"/>
      <c r="C65" s="146"/>
      <c r="D65" s="147"/>
      <c r="E65" s="154" t="s">
        <v>195</v>
      </c>
      <c r="F65" s="152">
        <v>1061.78</v>
      </c>
      <c r="G65" s="106">
        <v>1061.78</v>
      </c>
      <c r="H65" s="106">
        <v>985.46</v>
      </c>
      <c r="I65" s="153">
        <f t="shared" si="16"/>
        <v>0.92812070297048355</v>
      </c>
    </row>
    <row r="66" spans="2:9" x14ac:dyDescent="0.25">
      <c r="B66" s="145"/>
      <c r="C66" s="146"/>
      <c r="D66" s="147"/>
      <c r="E66" s="154" t="s">
        <v>179</v>
      </c>
      <c r="F66" s="152">
        <v>265.45</v>
      </c>
      <c r="G66" s="106">
        <v>265.45</v>
      </c>
      <c r="H66" s="106">
        <v>37.57</v>
      </c>
      <c r="I66" s="153">
        <f t="shared" si="16"/>
        <v>0.14153324543228479</v>
      </c>
    </row>
    <row r="67" spans="2:9" x14ac:dyDescent="0.25">
      <c r="B67" s="191" t="s">
        <v>154</v>
      </c>
      <c r="C67" s="192"/>
      <c r="D67" s="193"/>
      <c r="E67" s="98" t="s">
        <v>155</v>
      </c>
      <c r="F67" s="124">
        <f>F68+F69</f>
        <v>1246.93</v>
      </c>
      <c r="G67" s="124">
        <f t="shared" ref="G67:H67" si="17">G68+G69</f>
        <v>1246.93</v>
      </c>
      <c r="H67" s="124">
        <f t="shared" si="17"/>
        <v>4368.1400000000003</v>
      </c>
      <c r="I67" s="129">
        <f t="shared" si="1"/>
        <v>3.503115652041414</v>
      </c>
    </row>
    <row r="68" spans="2:9" x14ac:dyDescent="0.25">
      <c r="B68" s="145"/>
      <c r="C68" s="146"/>
      <c r="D68" s="147"/>
      <c r="E68" s="154" t="s">
        <v>184</v>
      </c>
      <c r="F68" s="152">
        <v>583.32000000000005</v>
      </c>
      <c r="G68" s="106">
        <v>583.32000000000005</v>
      </c>
      <c r="H68" s="106">
        <v>1936.53</v>
      </c>
      <c r="I68" s="153">
        <f t="shared" si="1"/>
        <v>3.3198415963793453</v>
      </c>
    </row>
    <row r="69" spans="2:9" x14ac:dyDescent="0.25">
      <c r="B69" s="145"/>
      <c r="C69" s="146"/>
      <c r="D69" s="147"/>
      <c r="E69" s="154" t="s">
        <v>196</v>
      </c>
      <c r="F69" s="152">
        <v>663.61</v>
      </c>
      <c r="G69" s="106">
        <v>663.61</v>
      </c>
      <c r="H69" s="106">
        <v>2431.61</v>
      </c>
      <c r="I69" s="153">
        <f t="shared" si="1"/>
        <v>3.6642154277361705</v>
      </c>
    </row>
    <row r="70" spans="2:9" ht="30" customHeight="1" x14ac:dyDescent="0.25">
      <c r="B70" s="195" t="s">
        <v>161</v>
      </c>
      <c r="C70" s="196"/>
      <c r="D70" s="197"/>
      <c r="E70" s="128" t="s">
        <v>162</v>
      </c>
      <c r="F70" s="121">
        <f>F71+F72+F74</f>
        <v>663.61</v>
      </c>
      <c r="G70" s="121">
        <f t="shared" ref="G70:H70" si="18">G71+G72+G74</f>
        <v>663.61</v>
      </c>
      <c r="H70" s="121">
        <f t="shared" si="18"/>
        <v>982</v>
      </c>
      <c r="I70" s="130">
        <f t="shared" si="1"/>
        <v>1.4797848133692981</v>
      </c>
    </row>
    <row r="71" spans="2:9" x14ac:dyDescent="0.25">
      <c r="B71" s="194" t="s">
        <v>158</v>
      </c>
      <c r="C71" s="194"/>
      <c r="D71" s="194"/>
      <c r="E71" s="56" t="s">
        <v>121</v>
      </c>
      <c r="F71" s="124">
        <v>0</v>
      </c>
      <c r="G71" s="69">
        <v>0</v>
      </c>
      <c r="H71" s="69">
        <v>0</v>
      </c>
      <c r="I71" s="129"/>
    </row>
    <row r="72" spans="2:9" x14ac:dyDescent="0.25">
      <c r="B72" s="191" t="s">
        <v>151</v>
      </c>
      <c r="C72" s="192"/>
      <c r="D72" s="193"/>
      <c r="E72" s="98" t="s">
        <v>122</v>
      </c>
      <c r="F72" s="124">
        <v>663.61</v>
      </c>
      <c r="G72" s="69">
        <v>663.61</v>
      </c>
      <c r="H72" s="69">
        <f>H73</f>
        <v>982</v>
      </c>
      <c r="I72" s="129">
        <f t="shared" si="1"/>
        <v>1.4797848133692981</v>
      </c>
    </row>
    <row r="73" spans="2:9" x14ac:dyDescent="0.25">
      <c r="B73" s="145"/>
      <c r="C73" s="146"/>
      <c r="D73" s="147"/>
      <c r="E73" s="154" t="s">
        <v>189</v>
      </c>
      <c r="F73" s="152">
        <v>663.61</v>
      </c>
      <c r="G73" s="106">
        <v>663.61</v>
      </c>
      <c r="H73" s="106">
        <v>982</v>
      </c>
      <c r="I73" s="153">
        <f t="shared" si="1"/>
        <v>1.4797848133692981</v>
      </c>
    </row>
    <row r="74" spans="2:9" ht="15" customHeight="1" x14ac:dyDescent="0.25">
      <c r="B74" s="191" t="s">
        <v>154</v>
      </c>
      <c r="C74" s="192"/>
      <c r="D74" s="193"/>
      <c r="E74" s="155" t="s">
        <v>155</v>
      </c>
      <c r="F74" s="124">
        <v>0</v>
      </c>
      <c r="G74" s="69">
        <v>0</v>
      </c>
      <c r="H74" s="69">
        <v>0</v>
      </c>
      <c r="I74" s="129"/>
    </row>
    <row r="75" spans="2:9" ht="30" customHeight="1" x14ac:dyDescent="0.25">
      <c r="B75" s="195" t="s">
        <v>163</v>
      </c>
      <c r="C75" s="196"/>
      <c r="D75" s="197"/>
      <c r="E75" s="128" t="s">
        <v>164</v>
      </c>
      <c r="F75" s="121">
        <f>F76+F77+F78</f>
        <v>213.02</v>
      </c>
      <c r="G75" s="121">
        <f t="shared" ref="G75:H75" si="19">G76+G77+G78</f>
        <v>213.02</v>
      </c>
      <c r="H75" s="121">
        <f t="shared" si="19"/>
        <v>235.69</v>
      </c>
      <c r="I75" s="130">
        <f t="shared" si="1"/>
        <v>1.1064219322129376</v>
      </c>
    </row>
    <row r="76" spans="2:9" x14ac:dyDescent="0.25">
      <c r="B76" s="194" t="s">
        <v>158</v>
      </c>
      <c r="C76" s="194"/>
      <c r="D76" s="194"/>
      <c r="E76" s="56" t="s">
        <v>121</v>
      </c>
      <c r="F76" s="124">
        <v>0</v>
      </c>
      <c r="G76" s="69">
        <v>0</v>
      </c>
      <c r="H76" s="69">
        <v>0</v>
      </c>
      <c r="I76" s="129"/>
    </row>
    <row r="77" spans="2:9" x14ac:dyDescent="0.25">
      <c r="B77" s="191" t="s">
        <v>151</v>
      </c>
      <c r="C77" s="192"/>
      <c r="D77" s="193"/>
      <c r="E77" s="98" t="s">
        <v>122</v>
      </c>
      <c r="F77" s="124">
        <v>0</v>
      </c>
      <c r="G77" s="69">
        <v>0</v>
      </c>
      <c r="H77" s="69">
        <v>0</v>
      </c>
      <c r="I77" s="129"/>
    </row>
    <row r="78" spans="2:9" x14ac:dyDescent="0.25">
      <c r="B78" s="191" t="s">
        <v>154</v>
      </c>
      <c r="C78" s="192"/>
      <c r="D78" s="193"/>
      <c r="E78" s="98" t="s">
        <v>155</v>
      </c>
      <c r="F78" s="124">
        <f>F79</f>
        <v>213.02</v>
      </c>
      <c r="G78" s="124">
        <f t="shared" ref="G78:H78" si="20">G79</f>
        <v>213.02</v>
      </c>
      <c r="H78" s="124">
        <f t="shared" si="20"/>
        <v>235.69</v>
      </c>
      <c r="I78" s="129">
        <f t="shared" si="1"/>
        <v>1.1064219322129376</v>
      </c>
    </row>
    <row r="79" spans="2:9" x14ac:dyDescent="0.25">
      <c r="B79" s="145"/>
      <c r="C79" s="146"/>
      <c r="D79" s="147"/>
      <c r="E79" s="154" t="s">
        <v>184</v>
      </c>
      <c r="F79" s="152">
        <v>213.02</v>
      </c>
      <c r="G79" s="106">
        <v>213.02</v>
      </c>
      <c r="H79" s="106">
        <v>235.69</v>
      </c>
      <c r="I79" s="153"/>
    </row>
    <row r="80" spans="2:9" ht="30" customHeight="1" x14ac:dyDescent="0.25">
      <c r="B80" s="195" t="s">
        <v>165</v>
      </c>
      <c r="C80" s="196"/>
      <c r="D80" s="197"/>
      <c r="E80" s="128" t="s">
        <v>83</v>
      </c>
      <c r="F80" s="121">
        <f>SUM(F81:F83)</f>
        <v>0</v>
      </c>
      <c r="G80" s="121">
        <f>SUM(G81:G83)</f>
        <v>0</v>
      </c>
      <c r="H80" s="121">
        <f>SUM(H81:H83)</f>
        <v>0</v>
      </c>
      <c r="I80" s="130"/>
    </row>
    <row r="81" spans="2:9" x14ac:dyDescent="0.25">
      <c r="B81" s="194" t="s">
        <v>158</v>
      </c>
      <c r="C81" s="194"/>
      <c r="D81" s="194"/>
      <c r="E81" s="56" t="s">
        <v>121</v>
      </c>
      <c r="F81" s="124">
        <v>0</v>
      </c>
      <c r="G81" s="69">
        <v>0</v>
      </c>
      <c r="H81" s="69">
        <v>0</v>
      </c>
      <c r="I81" s="129"/>
    </row>
    <row r="82" spans="2:9" x14ac:dyDescent="0.25">
      <c r="B82" s="191" t="s">
        <v>151</v>
      </c>
      <c r="C82" s="192"/>
      <c r="D82" s="193"/>
      <c r="E82" s="98" t="s">
        <v>122</v>
      </c>
      <c r="F82" s="124">
        <v>0</v>
      </c>
      <c r="G82" s="69">
        <v>0</v>
      </c>
      <c r="H82" s="69">
        <v>0</v>
      </c>
      <c r="I82" s="129"/>
    </row>
    <row r="83" spans="2:9" x14ac:dyDescent="0.25">
      <c r="B83" s="191" t="s">
        <v>154</v>
      </c>
      <c r="C83" s="192"/>
      <c r="D83" s="193"/>
      <c r="E83" s="98" t="s">
        <v>155</v>
      </c>
      <c r="F83" s="124">
        <v>0</v>
      </c>
      <c r="G83" s="69">
        <v>0</v>
      </c>
      <c r="H83" s="69">
        <v>0</v>
      </c>
      <c r="I83" s="129"/>
    </row>
    <row r="84" spans="2:9" ht="30" customHeight="1" x14ac:dyDescent="0.25">
      <c r="B84" s="195" t="s">
        <v>166</v>
      </c>
      <c r="C84" s="196"/>
      <c r="D84" s="197"/>
      <c r="E84" s="128" t="s">
        <v>167</v>
      </c>
      <c r="F84" s="121">
        <f>F85+F86+F87</f>
        <v>317.63</v>
      </c>
      <c r="G84" s="121">
        <f>G85+G86+G87</f>
        <v>317.63</v>
      </c>
      <c r="H84" s="121">
        <f t="shared" ref="H84" si="21">H85+H86+H87</f>
        <v>0</v>
      </c>
      <c r="I84" s="130">
        <f t="shared" si="1"/>
        <v>0</v>
      </c>
    </row>
    <row r="85" spans="2:9" x14ac:dyDescent="0.25">
      <c r="B85" s="194" t="s">
        <v>158</v>
      </c>
      <c r="C85" s="194"/>
      <c r="D85" s="194"/>
      <c r="E85" s="56" t="s">
        <v>121</v>
      </c>
      <c r="F85" s="124">
        <v>0</v>
      </c>
      <c r="G85" s="69">
        <v>0</v>
      </c>
      <c r="H85" s="69">
        <v>0</v>
      </c>
      <c r="I85" s="129"/>
    </row>
    <row r="86" spans="2:9" x14ac:dyDescent="0.25">
      <c r="B86" s="191" t="s">
        <v>151</v>
      </c>
      <c r="C86" s="192"/>
      <c r="D86" s="193"/>
      <c r="E86" s="98" t="s">
        <v>122</v>
      </c>
      <c r="F86" s="124">
        <v>0</v>
      </c>
      <c r="G86" s="69">
        <v>0</v>
      </c>
      <c r="H86" s="69">
        <v>0</v>
      </c>
      <c r="I86" s="129"/>
    </row>
    <row r="87" spans="2:9" x14ac:dyDescent="0.25">
      <c r="B87" s="191" t="s">
        <v>154</v>
      </c>
      <c r="C87" s="192"/>
      <c r="D87" s="193"/>
      <c r="E87" s="147" t="s">
        <v>155</v>
      </c>
      <c r="F87" s="124">
        <f>F88</f>
        <v>317.63</v>
      </c>
      <c r="G87" s="69">
        <v>317.63</v>
      </c>
      <c r="H87" s="69">
        <v>0</v>
      </c>
      <c r="I87" s="129">
        <f t="shared" ref="I87" si="22">H87/G87</f>
        <v>0</v>
      </c>
    </row>
    <row r="88" spans="2:9" x14ac:dyDescent="0.25">
      <c r="B88" s="191"/>
      <c r="C88" s="192"/>
      <c r="D88" s="193"/>
      <c r="E88" s="154" t="s">
        <v>185</v>
      </c>
      <c r="F88" s="152">
        <v>317.63</v>
      </c>
      <c r="G88" s="106">
        <v>317.63</v>
      </c>
      <c r="H88" s="106">
        <v>0</v>
      </c>
      <c r="I88" s="153">
        <f t="shared" si="1"/>
        <v>0</v>
      </c>
    </row>
    <row r="91" spans="2:9" x14ac:dyDescent="0.25">
      <c r="B91" s="55"/>
      <c r="C91" s="55"/>
      <c r="D91" s="55"/>
      <c r="E91" s="55"/>
      <c r="F91" s="55"/>
      <c r="G91" s="55"/>
      <c r="H91" s="55"/>
      <c r="I91" s="55"/>
    </row>
    <row r="92" spans="2:9" x14ac:dyDescent="0.25">
      <c r="B92" s="55"/>
      <c r="C92" s="55"/>
      <c r="D92" s="55"/>
      <c r="E92" s="55"/>
      <c r="F92" s="55"/>
      <c r="G92" s="55"/>
      <c r="H92" s="55"/>
      <c r="I92" s="55"/>
    </row>
    <row r="93" spans="2:9" x14ac:dyDescent="0.25">
      <c r="B93" s="55"/>
      <c r="C93" s="55"/>
      <c r="D93" s="55"/>
      <c r="E93" s="55"/>
      <c r="F93" s="55"/>
      <c r="G93" s="55"/>
      <c r="H93" s="55"/>
      <c r="I93" s="55"/>
    </row>
  </sheetData>
  <mergeCells count="35">
    <mergeCell ref="B4:I4"/>
    <mergeCell ref="B6:E6"/>
    <mergeCell ref="B7:E7"/>
    <mergeCell ref="B2:I2"/>
    <mergeCell ref="B30:D30"/>
    <mergeCell ref="B8:D8"/>
    <mergeCell ref="B15:D15"/>
    <mergeCell ref="B27:D27"/>
    <mergeCell ref="B11:D11"/>
    <mergeCell ref="B9:D9"/>
    <mergeCell ref="B10:D10"/>
    <mergeCell ref="B44:D44"/>
    <mergeCell ref="B31:D31"/>
    <mergeCell ref="B74:D74"/>
    <mergeCell ref="B45:D45"/>
    <mergeCell ref="B47:D47"/>
    <mergeCell ref="B67:D67"/>
    <mergeCell ref="B35:D35"/>
    <mergeCell ref="B42:D42"/>
    <mergeCell ref="B70:D70"/>
    <mergeCell ref="B71:D71"/>
    <mergeCell ref="B72:D72"/>
    <mergeCell ref="B75:D75"/>
    <mergeCell ref="B76:D76"/>
    <mergeCell ref="B77:D77"/>
    <mergeCell ref="B78:D78"/>
    <mergeCell ref="B80:D80"/>
    <mergeCell ref="B86:D86"/>
    <mergeCell ref="B88:D88"/>
    <mergeCell ref="B81:D81"/>
    <mergeCell ref="B82:D82"/>
    <mergeCell ref="B83:D83"/>
    <mergeCell ref="B84:D84"/>
    <mergeCell ref="B85:D85"/>
    <mergeCell ref="B87:D87"/>
  </mergeCells>
  <pageMargins left="0.7" right="0.7" top="0.75" bottom="0.75" header="0.3" footer="0.3"/>
  <pageSetup paperSize="9" scale="3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2</vt:i4>
      </vt:variant>
    </vt:vector>
  </HeadingPairs>
  <TitlesOfParts>
    <vt:vector size="9" baseType="lpstr">
      <vt:lpstr>SAŽETAK</vt:lpstr>
      <vt:lpstr> Račun prihoda i rashoda</vt:lpstr>
      <vt:lpstr>Rashodi prema izvorima finan</vt:lpstr>
      <vt:lpstr>Rashodi prema funkcijskoj k </vt:lpstr>
      <vt:lpstr>Račun financiranja</vt:lpstr>
      <vt:lpstr>Račun fin prema izvorima f</vt:lpstr>
      <vt:lpstr>POSEBNI DIO</vt:lpstr>
      <vt:lpstr>' Račun prihoda i rashoda'!Podrucje_ispisa</vt:lpstr>
      <vt:lpstr>SAŽETAK!Podrucje_ispisa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Marija Zekanović</cp:lastModifiedBy>
  <cp:lastPrinted>2024-02-23T12:10:47Z</cp:lastPrinted>
  <dcterms:created xsi:type="dcterms:W3CDTF">2022-08-12T12:51:27Z</dcterms:created>
  <dcterms:modified xsi:type="dcterms:W3CDTF">2024-02-23T12:12:54Z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Prilog Format izgleda izvršenja financijskog plana proračunskog korisnika (1).xlsx</vt:lpwstr>
  </property>
</Properties>
</file>